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5876" windowHeight="5856" activeTab="3"/>
  </bookViews>
  <sheets>
    <sheet name="FACTURATION" sheetId="5" r:id="rId1"/>
    <sheet name="FACTURES TTC" sheetId="3" r:id="rId2"/>
    <sheet name="GCD" sheetId="6" r:id="rId3"/>
    <sheet name="VENTES ANNUELLES " sheetId="8" r:id="rId4"/>
  </sheets>
  <externalReferences>
    <externalReference r:id="rId5"/>
  </externalReferences>
  <definedNames>
    <definedName name="DCG1_4_SGBDR_FACTURE_GOT_PROF.accdb" localSheetId="0" hidden="1">FACTURATION!$A$1:$G$35</definedName>
    <definedName name="DCG1_4_SGBDR_FACTURE_GOT_PROF.accdb" localSheetId="1" hidden="1">'FACTURES TTC'!$A$1:$G$35</definedName>
    <definedName name="DCG1_4_SGBDR_FACTURE_GOT_PROF.accdb_1" localSheetId="0" hidden="1">FACTURATION!#REF!</definedName>
    <definedName name="TX_TVA">0.2</definedName>
  </definedNames>
  <calcPr calcId="145621"/>
  <pivotCaches>
    <pivotCache cacheId="9" r:id="rId6"/>
  </pivotCaches>
</workbook>
</file>

<file path=xl/calcChain.xml><?xml version="1.0" encoding="utf-8"?>
<calcChain xmlns="http://schemas.openxmlformats.org/spreadsheetml/2006/main">
  <c r="B3" i="8" l="1"/>
  <c r="F6" i="8" s="1"/>
  <c r="C3" i="8"/>
  <c r="D3" i="8"/>
  <c r="H6" i="8" s="1"/>
  <c r="E3" i="8"/>
  <c r="I6" i="8" s="1"/>
  <c r="G6" i="8"/>
  <c r="E6" i="8"/>
  <c r="D6" i="8"/>
  <c r="C6" i="8"/>
  <c r="B6" i="8"/>
  <c r="E36" i="3" l="1"/>
  <c r="F36" i="3"/>
  <c r="G36" i="3"/>
  <c r="H36" i="3"/>
  <c r="I3" i="3"/>
  <c r="I4" i="3"/>
  <c r="I7" i="3"/>
  <c r="I8" i="3"/>
  <c r="I11" i="3"/>
  <c r="I12" i="3"/>
  <c r="I15" i="3"/>
  <c r="I16" i="3"/>
  <c r="I19" i="3"/>
  <c r="I20" i="3"/>
  <c r="I28" i="3"/>
  <c r="I32" i="3"/>
  <c r="I35" i="3"/>
  <c r="H2" i="3"/>
  <c r="I2" i="3" s="1"/>
  <c r="I36" i="3" s="1"/>
  <c r="H3" i="3"/>
  <c r="H4" i="3"/>
  <c r="H5" i="3"/>
  <c r="I5" i="3" s="1"/>
  <c r="H6" i="3"/>
  <c r="I6" i="3" s="1"/>
  <c r="H7" i="3"/>
  <c r="H8" i="3"/>
  <c r="H9" i="3"/>
  <c r="I9" i="3" s="1"/>
  <c r="H10" i="3"/>
  <c r="I10" i="3" s="1"/>
  <c r="H11" i="3"/>
  <c r="H12" i="3"/>
  <c r="H13" i="3"/>
  <c r="I13" i="3" s="1"/>
  <c r="H14" i="3"/>
  <c r="I14" i="3" s="1"/>
  <c r="H15" i="3"/>
  <c r="H16" i="3"/>
  <c r="H17" i="3"/>
  <c r="I17" i="3" s="1"/>
  <c r="H18" i="3"/>
  <c r="I18" i="3" s="1"/>
  <c r="H19" i="3"/>
  <c r="H20" i="3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H29" i="3"/>
  <c r="I29" i="3" s="1"/>
  <c r="H30" i="3"/>
  <c r="I30" i="3" s="1"/>
  <c r="H31" i="3"/>
  <c r="I31" i="3" s="1"/>
  <c r="H32" i="3"/>
  <c r="H33" i="3"/>
  <c r="I33" i="3" s="1"/>
  <c r="H34" i="3"/>
  <c r="I34" i="3" s="1"/>
  <c r="H35" i="3"/>
</calcChain>
</file>

<file path=xl/connections.xml><?xml version="1.0" encoding="utf-8"?>
<connections xmlns="http://schemas.openxmlformats.org/spreadsheetml/2006/main">
  <connection id="1" sourceFile="E:\18 - 19\COURS\DCG1\3 - merise\TD1 ACCESS DCG1 GOT\DCG1 4 SGBDR FACTURE GOT PROF.accdb" keepAlive="1" name="DCG1 4 SGBDR FACTURE GOT PROF" type="5" refreshedVersion="4" background="1" saveData="1">
    <dbPr connection="Provider=Microsoft.ACE.OLEDB.12.0;User ID=Admin;Data Source=E:\18 - 19\COURS\DCG1\3 - merise\TD1 ACCESS DCG1 GOT\DCG1 4 SGBDR FACTURE GOT PROF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MONTANT FACTURE HT" commandType="3"/>
  </connection>
  <connection id="2" sourceFile="E:\18 - 19\COURS\DCG1\3 - merise\TD1 ACCESS DCG1 GOT\DCG1 4 SGBDR FACTURE GOT PROF.accdb" keepAlive="1" name="DCG1 4 SGBDR FACTURE GOT PROF1" type="5" refreshedVersion="4" background="1" saveData="1">
    <dbPr connection="Provider=Microsoft.ACE.OLEDB.12.0;User ID=Admin;Data Source=E:\18 - 19\COURS\DCG1\3 - merise\TD1 ACCESS DCG1 GOT\DCG1 4 SGBDR FACTURE GOT PROF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MONTANT FACTURE HT" commandType="3"/>
  </connection>
</connections>
</file>

<file path=xl/sharedStrings.xml><?xml version="1.0" encoding="utf-8"?>
<sst xmlns="http://schemas.openxmlformats.org/spreadsheetml/2006/main" count="213" uniqueCount="65">
  <si>
    <t>DésignationPdt</t>
  </si>
  <si>
    <t>PrixUnitairePdt</t>
  </si>
  <si>
    <t>QtéVendue</t>
  </si>
  <si>
    <t>MONTANT HT</t>
  </si>
  <si>
    <t>TYR</t>
  </si>
  <si>
    <t>Tyrion</t>
  </si>
  <si>
    <t>SAN</t>
  </si>
  <si>
    <t>Sansa</t>
  </si>
  <si>
    <t>LEM</t>
  </si>
  <si>
    <t>Le limier</t>
  </si>
  <si>
    <t>LTF</t>
  </si>
  <si>
    <t>Le Trône de Fer</t>
  </si>
  <si>
    <t>ARY</t>
  </si>
  <si>
    <t>Arya</t>
  </si>
  <si>
    <t>BAR</t>
  </si>
  <si>
    <t>Barathéon</t>
  </si>
  <si>
    <t>LEC</t>
  </si>
  <si>
    <t>Le Corbeau</t>
  </si>
  <si>
    <t>CAS</t>
  </si>
  <si>
    <t>Castral Roc</t>
  </si>
  <si>
    <t>LAN</t>
  </si>
  <si>
    <t>Lannister</t>
  </si>
  <si>
    <t>KHA</t>
  </si>
  <si>
    <t>Khal Drogo</t>
  </si>
  <si>
    <t>CAT</t>
  </si>
  <si>
    <t>Catelyn</t>
  </si>
  <si>
    <t>JOF</t>
  </si>
  <si>
    <t>Joffrey</t>
  </si>
  <si>
    <t>DAE</t>
  </si>
  <si>
    <t>Daenerys Targaryen</t>
  </si>
  <si>
    <t>WIN</t>
  </si>
  <si>
    <t>Winterfell</t>
  </si>
  <si>
    <t>STA</t>
  </si>
  <si>
    <t>Stark</t>
  </si>
  <si>
    <t>SNO</t>
  </si>
  <si>
    <t>Snow</t>
  </si>
  <si>
    <t>DateFacture</t>
  </si>
  <si>
    <t>RéférencePdt</t>
  </si>
  <si>
    <t>N°Facture</t>
  </si>
  <si>
    <t>TVA</t>
  </si>
  <si>
    <t>MONTANT TTC</t>
  </si>
  <si>
    <t>Total</t>
  </si>
  <si>
    <t>Total général</t>
  </si>
  <si>
    <t>Étiquettes de lignes</t>
  </si>
  <si>
    <t>Somme de MONTANT HT</t>
  </si>
  <si>
    <r>
      <t>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trimestre</t>
    </r>
  </si>
  <si>
    <r>
      <t>2</t>
    </r>
    <r>
      <rPr>
        <vertAlign val="superscript"/>
        <sz val="11"/>
        <color theme="1"/>
        <rFont val="Times New Roman"/>
        <family val="1"/>
      </rPr>
      <t>ème</t>
    </r>
    <r>
      <rPr>
        <sz val="11"/>
        <color theme="1"/>
        <rFont val="Times New Roman"/>
        <family val="1"/>
      </rPr>
      <t xml:space="preserve"> trimestre</t>
    </r>
  </si>
  <si>
    <r>
      <t>3</t>
    </r>
    <r>
      <rPr>
        <vertAlign val="superscript"/>
        <sz val="11"/>
        <color theme="1"/>
        <rFont val="Times New Roman"/>
        <family val="1"/>
      </rPr>
      <t>ème</t>
    </r>
    <r>
      <rPr>
        <sz val="11"/>
        <color theme="1"/>
        <rFont val="Times New Roman"/>
        <family val="1"/>
      </rPr>
      <t xml:space="preserve"> trimestre</t>
    </r>
  </si>
  <si>
    <r>
      <t>4</t>
    </r>
    <r>
      <rPr>
        <vertAlign val="superscript"/>
        <sz val="11"/>
        <color theme="1"/>
        <rFont val="Times New Roman"/>
        <family val="1"/>
      </rPr>
      <t>ème</t>
    </r>
    <r>
      <rPr>
        <sz val="11"/>
        <color theme="1"/>
        <rFont val="Times New Roman"/>
        <family val="1"/>
      </rPr>
      <t xml:space="preserve"> trimestre</t>
    </r>
  </si>
  <si>
    <t>Ventes en Q</t>
  </si>
  <si>
    <t>N-2</t>
  </si>
  <si>
    <t>N-1</t>
  </si>
  <si>
    <t>#N°Facture</t>
  </si>
  <si>
    <t>#RéférencePdt</t>
  </si>
  <si>
    <t>01/10/N</t>
  </si>
  <si>
    <t>02/10/N</t>
  </si>
  <si>
    <t>05/10/N</t>
  </si>
  <si>
    <t>08/10/N</t>
  </si>
  <si>
    <t>15/10/N</t>
  </si>
  <si>
    <t>18/10/N</t>
  </si>
  <si>
    <t>20/10/N</t>
  </si>
  <si>
    <t>25/10/N</t>
  </si>
  <si>
    <t>28/10/N</t>
  </si>
  <si>
    <t>30/10/N</t>
  </si>
  <si>
    <t>31/10/N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</si>
</sst>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7" formatCode="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5" fontId="2" fillId="0" borderId="1" xfId="2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right" vertical="top" wrapText="1"/>
    </xf>
    <xf numFmtId="167" fontId="0" fillId="0" borderId="0" xfId="0" applyNumberFormat="1"/>
  </cellXfs>
  <cellStyles count="3">
    <cellStyle name="Milliers" xfId="2" builtinId="3"/>
    <cellStyle name="Monétaire" xfId="1" builtinId="4"/>
    <cellStyle name="Normal" xfId="0" builtinId="0"/>
  </cellStyles>
  <dxfs count="7">
    <dxf>
      <numFmt numFmtId="167" formatCode="0000"/>
    </dxf>
    <dxf>
      <numFmt numFmtId="167" formatCode="0000"/>
    </dxf>
    <dxf>
      <numFmt numFmtId="19" formatCode="dd/mm/yyyy"/>
    </dxf>
    <dxf>
      <numFmt numFmtId="34" formatCode="_-* #,##0.00\ &quot;€&quot;_-;\-* #,##0.00\ &quot;€&quot;_-;_-* &quot;-&quot;??\ &quot;€&quot;_-;_-@_-"/>
    </dxf>
    <dxf>
      <numFmt numFmtId="0" formatCode="General"/>
    </dxf>
    <dxf>
      <numFmt numFmtId="164" formatCode="#,##0.00\ &quot;€&quot;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[15-2 - JDT corrigé.xlsx]GCD!Tableau croisé dynamique1</c:name>
    <c:fmtId val="0"/>
  </c:pivotSource>
  <c:chart>
    <c:title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  <c:marker>
          <c:symbol val="none"/>
        </c:marker>
        <c:dLbl>
          <c:idx val="0"/>
          <c:layout/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9"/>
        <c:dLbl>
          <c:idx val="0"/>
          <c:delete val="1"/>
        </c:dLbl>
      </c:pivotFmt>
      <c:pivotFmt>
        <c:idx val="20"/>
        <c:dLbl>
          <c:idx val="0"/>
          <c:delete val="1"/>
        </c:dLbl>
      </c:pivotFmt>
      <c:pivotFmt>
        <c:idx val="21"/>
        <c:dLbl>
          <c:idx val="0"/>
          <c:delete val="1"/>
        </c:dLbl>
      </c:pivotFmt>
      <c:pivotFmt>
        <c:idx val="22"/>
        <c:dLbl>
          <c:idx val="0"/>
          <c:delete val="1"/>
        </c:dLbl>
      </c:pivotFmt>
      <c:pivotFmt>
        <c:idx val="23"/>
        <c:dLbl>
          <c:idx val="0"/>
          <c:delete val="1"/>
        </c:dLbl>
      </c:pivotFmt>
      <c:pivotFmt>
        <c:idx val="24"/>
        <c:dLbl>
          <c:idx val="0"/>
          <c:delete val="1"/>
        </c:dLbl>
      </c:pivotFmt>
      <c:pivotFmt>
        <c:idx val="25"/>
        <c:dLbl>
          <c:idx val="0"/>
          <c:delete val="1"/>
        </c:dLbl>
      </c:pivotFmt>
      <c:pivotFmt>
        <c:idx val="26"/>
        <c:dLbl>
          <c:idx val="0"/>
          <c:delete val="1"/>
        </c:dLbl>
      </c:pivotFmt>
      <c:pivotFmt>
        <c:idx val="27"/>
        <c:dLbl>
          <c:idx val="0"/>
          <c:delete val="1"/>
        </c:dLbl>
      </c:pivotFmt>
      <c:pivotFmt>
        <c:idx val="28"/>
        <c:dLbl>
          <c:idx val="0"/>
          <c:delete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GCD!$B$3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GCD!$A$4:$A$20</c:f>
              <c:strCache>
                <c:ptCount val="16"/>
                <c:pt idx="0">
                  <c:v>Arya</c:v>
                </c:pt>
                <c:pt idx="1">
                  <c:v>Barathéon</c:v>
                </c:pt>
                <c:pt idx="2">
                  <c:v>Castral Roc</c:v>
                </c:pt>
                <c:pt idx="3">
                  <c:v>Catelyn</c:v>
                </c:pt>
                <c:pt idx="4">
                  <c:v>Daenerys Targaryen</c:v>
                </c:pt>
                <c:pt idx="5">
                  <c:v>Joffrey</c:v>
                </c:pt>
                <c:pt idx="6">
                  <c:v>Khal Drogo</c:v>
                </c:pt>
                <c:pt idx="7">
                  <c:v>Lannister</c:v>
                </c:pt>
                <c:pt idx="8">
                  <c:v>Le Corbeau</c:v>
                </c:pt>
                <c:pt idx="9">
                  <c:v>Le limier</c:v>
                </c:pt>
                <c:pt idx="10">
                  <c:v>Le Trône de Fer</c:v>
                </c:pt>
                <c:pt idx="11">
                  <c:v>Sansa</c:v>
                </c:pt>
                <c:pt idx="12">
                  <c:v>Snow</c:v>
                </c:pt>
                <c:pt idx="13">
                  <c:v>Stark</c:v>
                </c:pt>
                <c:pt idx="14">
                  <c:v>Tyrion</c:v>
                </c:pt>
                <c:pt idx="15">
                  <c:v>Winterfell</c:v>
                </c:pt>
              </c:strCache>
            </c:strRef>
          </c:cat>
          <c:val>
            <c:numRef>
              <c:f>GCD!$B$4:$B$20</c:f>
              <c:numCache>
                <c:formatCode>General</c:formatCode>
                <c:ptCount val="16"/>
                <c:pt idx="0">
                  <c:v>323.99999141693115</c:v>
                </c:pt>
                <c:pt idx="1">
                  <c:v>3892.2199783325195</c:v>
                </c:pt>
                <c:pt idx="2">
                  <c:v>2213.75</c:v>
                </c:pt>
                <c:pt idx="3">
                  <c:v>17072.000122070313</c:v>
                </c:pt>
                <c:pt idx="4">
                  <c:v>2136.75</c:v>
                </c:pt>
                <c:pt idx="5">
                  <c:v>884.5</c:v>
                </c:pt>
                <c:pt idx="6">
                  <c:v>130520.28295898437</c:v>
                </c:pt>
                <c:pt idx="7">
                  <c:v>492.47999382019043</c:v>
                </c:pt>
                <c:pt idx="8">
                  <c:v>740.99998474121094</c:v>
                </c:pt>
                <c:pt idx="9">
                  <c:v>87328.452919006348</c:v>
                </c:pt>
                <c:pt idx="10">
                  <c:v>6913</c:v>
                </c:pt>
                <c:pt idx="11">
                  <c:v>927.4200267791748</c:v>
                </c:pt>
                <c:pt idx="12">
                  <c:v>47312.001953125</c:v>
                </c:pt>
                <c:pt idx="13">
                  <c:v>1228.9199495315552</c:v>
                </c:pt>
                <c:pt idx="14">
                  <c:v>601.80000305175781</c:v>
                </c:pt>
                <c:pt idx="15">
                  <c:v>69856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r>
              <a:rPr lang="en-US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rPr>
              <a:t>GDC VENTES HORS</a:t>
            </a:r>
            <a:r>
              <a:rPr lang="en-US" b="1" cap="all" spc="0" baseline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rPr>
              <a:t> TAXES </a:t>
            </a:r>
            <a:endParaRPr lang="en-US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endParaRPr>
          </a:p>
        </c:rich>
      </c:tx>
      <c:layout>
        <c:manualLayout>
          <c:xMode val="edge"/>
          <c:yMode val="edge"/>
          <c:x val="5.31318897637795E-2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'VENTES ANNUELLES '!$A$6</c:f>
              <c:strCache>
                <c:ptCount val="1"/>
                <c:pt idx="0">
                  <c:v>Ventes en Q</c:v>
                </c:pt>
              </c:strCache>
            </c:strRef>
          </c:tx>
          <c:marker>
            <c:symbol val="none"/>
          </c:marker>
          <c:trendline>
            <c:spPr>
              <a:ln w="25400" cap="flat" cmpd="sng" algn="ctr">
                <a:solidFill>
                  <a:schemeClr val="accent2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7.1777996500437452E-2"/>
                  <c:y val="-6.0477179935841355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00B050"/>
                        </a:solidFill>
                      </a:defRPr>
                    </a:pPr>
                    <a:r>
                      <a:rPr lang="en-US" sz="1050" b="1" baseline="0">
                        <a:solidFill>
                          <a:srgbClr val="C00000"/>
                        </a:solidFill>
                      </a:rPr>
                      <a:t>y = 26911x + 914464
R² = 0.2346</a:t>
                    </a:r>
                    <a:endParaRPr lang="en-US" sz="1050" b="1">
                      <a:solidFill>
                        <a:srgbClr val="C0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</c:spPr>
            </c:trendlineLbl>
          </c:trendline>
          <c:cat>
            <c:numRef>
              <c:f>'VENTES ANNUELLES '!$B$5:$I$5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'VENTES ANNUELLES '!$B$6:$I$6</c:f>
              <c:numCache>
                <c:formatCode>_-* #,##0\ _€_-;\-* #,##0\ _€_-;_-* "-"??\ _€_-;_-@_-</c:formatCode>
                <c:ptCount val="8"/>
                <c:pt idx="0">
                  <c:v>1005000</c:v>
                </c:pt>
                <c:pt idx="1">
                  <c:v>950000</c:v>
                </c:pt>
                <c:pt idx="2">
                  <c:v>840000</c:v>
                </c:pt>
                <c:pt idx="3">
                  <c:v>1150000</c:v>
                </c:pt>
                <c:pt idx="4">
                  <c:v>1105500</c:v>
                </c:pt>
                <c:pt idx="5">
                  <c:v>1045000.0000000001</c:v>
                </c:pt>
                <c:pt idx="6">
                  <c:v>924000.00000000012</c:v>
                </c:pt>
                <c:pt idx="7">
                  <c:v>1265000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06656"/>
        <c:axId val="314808192"/>
      </c:lineChart>
      <c:catAx>
        <c:axId val="3148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4808192"/>
        <c:crossesAt val="800000"/>
        <c:auto val="1"/>
        <c:lblAlgn val="ctr"/>
        <c:lblOffset val="100"/>
        <c:noMultiLvlLbl val="0"/>
      </c:catAx>
      <c:valAx>
        <c:axId val="314808192"/>
        <c:scaling>
          <c:orientation val="minMax"/>
          <c:min val="8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314806656"/>
        <c:crossesAt val="1"/>
        <c:crossBetween val="midCat"/>
        <c:dispUnits>
          <c:builtInUnit val="thousand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1</xdr:row>
      <xdr:rowOff>15240</xdr:rowOff>
    </xdr:from>
    <xdr:to>
      <xdr:col>7</xdr:col>
      <xdr:colOff>883920</xdr:colOff>
      <xdr:row>16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7</xdr:row>
      <xdr:rowOff>19050</xdr:rowOff>
    </xdr:from>
    <xdr:to>
      <xdr:col>5</xdr:col>
      <xdr:colOff>518160</xdr:colOff>
      <xdr:row>22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NA/BOULOT/00%2018%20-%2019/DEVOIR/DCG3/DCG3%20-%20D1/CRIO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et 2 méthode complète"/>
      <sheetName val="Q1 et 2 méthode partielle"/>
    </sheetNames>
    <sheetDataSet>
      <sheetData sheetId="0"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</row>
        <row r="10">
          <cell r="A10" t="str">
            <v>Ventes en Q</v>
          </cell>
          <cell r="B10">
            <v>10850</v>
          </cell>
          <cell r="C10">
            <v>15000</v>
          </cell>
          <cell r="D10">
            <v>10325</v>
          </cell>
          <cell r="E10">
            <v>14600</v>
          </cell>
          <cell r="F10">
            <v>12610</v>
          </cell>
          <cell r="G10">
            <v>17535</v>
          </cell>
          <cell r="H10">
            <v>12100</v>
          </cell>
          <cell r="I10">
            <v>17283</v>
          </cell>
        </row>
        <row r="17">
          <cell r="A17" t="str">
            <v>données corrigées</v>
          </cell>
          <cell r="B17">
            <v>11903.46</v>
          </cell>
          <cell r="C17">
            <v>12427.51</v>
          </cell>
          <cell r="D17">
            <v>12962.96</v>
          </cell>
          <cell r="E17">
            <v>13456.22</v>
          </cell>
          <cell r="F17">
            <v>13834.34</v>
          </cell>
          <cell r="G17">
            <v>14527.75</v>
          </cell>
          <cell r="H17">
            <v>15191.46</v>
          </cell>
          <cell r="I17">
            <v>15929.03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cee dupuy de lome" refreshedDate="43447.673985995367" createdVersion="4" refreshedVersion="4" minRefreshableVersion="3" recordCount="34">
  <cacheSource type="worksheet">
    <worksheetSource name="Tableau_DCG1_4_SGBDR_FACTURE_GOT_PROF.accdb7"/>
  </cacheSource>
  <cacheFields count="9">
    <cacheField name="N°Facture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DateFacture" numFmtId="14">
      <sharedItems containsSemiMixedTypes="0" containsNonDate="0" containsDate="1" containsString="0" minDate="2015-10-01T00:00:00" maxDate="2015-11-01T00:00:00"/>
    </cacheField>
    <cacheField name="RéférencePdt" numFmtId="0">
      <sharedItems count="16">
        <s v="TYR"/>
        <s v="SAN"/>
        <s v="LEM"/>
        <s v="LTF"/>
        <s v="ARY"/>
        <s v="BAR"/>
        <s v="LEC"/>
        <s v="CAS"/>
        <s v="LAN"/>
        <s v="KHA"/>
        <s v="CAT"/>
        <s v="JOF"/>
        <s v="DAE"/>
        <s v="WIN"/>
        <s v="STA"/>
        <s v="SNO"/>
      </sharedItems>
    </cacheField>
    <cacheField name="DésignationPdt" numFmtId="0">
      <sharedItems count="16">
        <s v="Tyrion"/>
        <s v="Sansa"/>
        <s v="Le limier"/>
        <s v="Le Trône de Fer"/>
        <s v="Arya"/>
        <s v="Barathéon"/>
        <s v="Le Corbeau"/>
        <s v="Castral Roc"/>
        <s v="Lannister"/>
        <s v="Khal Drogo"/>
        <s v="Catelyn"/>
        <s v="Joffrey"/>
        <s v="Daenerys Targaryen"/>
        <s v="Winterfell"/>
        <s v="Stark"/>
        <s v="Snow"/>
      </sharedItems>
    </cacheField>
    <cacheField name="PrixUnitairePdt" numFmtId="164">
      <sharedItems containsSemiMixedTypes="0" containsString="0" containsNumber="1" minValue="7.1999998092651367" maxValue="215.3800048828125"/>
    </cacheField>
    <cacheField name="QtéVendue" numFmtId="0">
      <sharedItems containsSemiMixedTypes="0" containsString="0" containsNumber="1" containsInteger="1" minValue="1" maxValue="1368"/>
    </cacheField>
    <cacheField name="MONTANT HT" numFmtId="44">
      <sharedItems containsSemiMixedTypes="0" containsString="0" containsNumber="1" minValue="7.1999998092651367" maxValue="77752.181762695313" count="34">
        <n v="601.80000305175781"/>
        <n v="927.4200267791748"/>
        <n v="45.650001525878906"/>
        <n v="387.5"/>
        <n v="7.1999998092651367"/>
        <n v="137.04999923706055"/>
        <n v="740.99998474121094"/>
        <n v="2213.75"/>
        <n v="401.27999496459961"/>
        <n v="11845.900268554688"/>
        <n v="3100"/>
        <n v="17072.000122070313"/>
        <n v="725"/>
        <n v="316.79999160766602"/>
        <n v="186"/>
        <n v="2136.75"/>
        <n v="18953.4404296875"/>
        <n v="2464.5"/>
        <n v="2740.9999847412109"/>
        <n v="109.63999938964844"/>
        <n v="430.760009765625"/>
        <n v="91.19999885559082"/>
        <n v="775"/>
        <n v="21538.00048828125"/>
        <n v="29500"/>
        <n v="52908.351768493652"/>
        <n v="1228.9199495315552"/>
        <n v="24986.651031494141"/>
        <n v="40356"/>
        <n v="159.5"/>
        <n v="904.52999496459961"/>
        <n v="34374.451148986816"/>
        <n v="22325.350921630859"/>
        <n v="77752.181762695313"/>
      </sharedItems>
    </cacheField>
    <cacheField name="TVA" numFmtId="44">
      <sharedItems containsSemiMixedTypes="0" containsString="0" containsNumber="1" minValue="1.4399999618530275" maxValue="15550.436352539064"/>
    </cacheField>
    <cacheField name="MONTANT TTC" numFmtId="44">
      <sharedItems containsSemiMixedTypes="0" containsString="0" containsNumber="1" minValue="8.6399997711181644" maxValue="93302.618115234378" count="34">
        <n v="722.16000366210937"/>
        <n v="1112.9040321350099"/>
        <n v="54.78000183105469"/>
        <n v="465"/>
        <n v="8.6399997711181644"/>
        <n v="164.45999908447266"/>
        <n v="889.19998168945312"/>
        <n v="2656.5"/>
        <n v="481.53599395751951"/>
        <n v="14215.080322265625"/>
        <n v="3720"/>
        <n v="20486.400146484375"/>
        <n v="870"/>
        <n v="380.15998992919924"/>
        <n v="223.2"/>
        <n v="2564.1"/>
        <n v="22744.128515625001"/>
        <n v="2957.4"/>
        <n v="3289.1999816894531"/>
        <n v="131.56799926757813"/>
        <n v="516.91201171875002"/>
        <n v="109.43999862670898"/>
        <n v="930"/>
        <n v="25845.6005859375"/>
        <n v="35400"/>
        <n v="63490.022122192386"/>
        <n v="1474.7039394378662"/>
        <n v="29983.98123779297"/>
        <n v="48427.199999999997"/>
        <n v="191.4"/>
        <n v="1085.4359939575195"/>
        <n v="41249.341378784178"/>
        <n v="26790.42110595703"/>
        <n v="93302.61811523437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d v="2015-10-01T00:00:00"/>
    <x v="0"/>
    <x v="0"/>
    <n v="120.36000061035156"/>
    <n v="5"/>
    <x v="0"/>
    <n v="120.36000061035156"/>
    <x v="0"/>
  </r>
  <r>
    <x v="0"/>
    <d v="2015-10-01T00:00:00"/>
    <x v="1"/>
    <x v="1"/>
    <n v="11.890000343322754"/>
    <n v="78"/>
    <x v="1"/>
    <n v="185.48400535583497"/>
    <x v="1"/>
  </r>
  <r>
    <x v="0"/>
    <d v="2015-10-01T00:00:00"/>
    <x v="2"/>
    <x v="2"/>
    <n v="45.650001525878906"/>
    <n v="1"/>
    <x v="2"/>
    <n v="9.1300003051757823"/>
    <x v="2"/>
  </r>
  <r>
    <x v="1"/>
    <d v="2015-10-01T00:00:00"/>
    <x v="3"/>
    <x v="3"/>
    <n v="15.5"/>
    <n v="25"/>
    <x v="3"/>
    <n v="77.5"/>
    <x v="3"/>
  </r>
  <r>
    <x v="1"/>
    <d v="2015-10-01T00:00:00"/>
    <x v="4"/>
    <x v="4"/>
    <n v="7.1999998092651367"/>
    <n v="1"/>
    <x v="4"/>
    <n v="1.4399999618530275"/>
    <x v="4"/>
  </r>
  <r>
    <x v="1"/>
    <d v="2015-10-01T00:00:00"/>
    <x v="5"/>
    <x v="5"/>
    <n v="27.409999847412109"/>
    <n v="5"/>
    <x v="5"/>
    <n v="27.409999847412109"/>
    <x v="5"/>
  </r>
  <r>
    <x v="1"/>
    <d v="2015-10-01T00:00:00"/>
    <x v="6"/>
    <x v="6"/>
    <n v="74.099998474121094"/>
    <n v="10"/>
    <x v="6"/>
    <n v="148.19999694824219"/>
    <x v="6"/>
  </r>
  <r>
    <x v="2"/>
    <d v="2015-10-02T00:00:00"/>
    <x v="7"/>
    <x v="7"/>
    <n v="201.25"/>
    <n v="11"/>
    <x v="7"/>
    <n v="442.75"/>
    <x v="7"/>
  </r>
  <r>
    <x v="2"/>
    <d v="2015-10-02T00:00:00"/>
    <x v="8"/>
    <x v="8"/>
    <n v="18.239999771118164"/>
    <n v="22"/>
    <x v="8"/>
    <n v="80.255998992919928"/>
    <x v="8"/>
  </r>
  <r>
    <x v="3"/>
    <d v="2015-10-02T00:00:00"/>
    <x v="9"/>
    <x v="9"/>
    <n v="215.3800048828125"/>
    <n v="55"/>
    <x v="9"/>
    <n v="2369.1800537109375"/>
    <x v="9"/>
  </r>
  <r>
    <x v="3"/>
    <d v="2015-10-02T00:00:00"/>
    <x v="3"/>
    <x v="3"/>
    <n v="15.5"/>
    <n v="200"/>
    <x v="10"/>
    <n v="620"/>
    <x v="10"/>
  </r>
  <r>
    <x v="4"/>
    <d v="2015-10-05T00:00:00"/>
    <x v="10"/>
    <x v="10"/>
    <n v="85.360000610351563"/>
    <n v="200"/>
    <x v="11"/>
    <n v="3414.4000244140625"/>
    <x v="11"/>
  </r>
  <r>
    <x v="4"/>
    <d v="2015-10-05T00:00:00"/>
    <x v="11"/>
    <x v="11"/>
    <n v="7.25"/>
    <n v="100"/>
    <x v="12"/>
    <n v="145"/>
    <x v="12"/>
  </r>
  <r>
    <x v="5"/>
    <d v="2015-10-05T00:00:00"/>
    <x v="4"/>
    <x v="4"/>
    <n v="7.1999998092651367"/>
    <n v="44"/>
    <x v="13"/>
    <n v="63.359998321533205"/>
    <x v="13"/>
  </r>
  <r>
    <x v="5"/>
    <d v="2015-10-05T00:00:00"/>
    <x v="3"/>
    <x v="3"/>
    <n v="15.5"/>
    <n v="12"/>
    <x v="14"/>
    <n v="37.200000000000003"/>
    <x v="14"/>
  </r>
  <r>
    <x v="6"/>
    <d v="2015-10-08T00:00:00"/>
    <x v="12"/>
    <x v="12"/>
    <n v="19.25"/>
    <n v="111"/>
    <x v="15"/>
    <n v="427.35"/>
    <x v="15"/>
  </r>
  <r>
    <x v="7"/>
    <d v="2015-10-15T00:00:00"/>
    <x v="9"/>
    <x v="9"/>
    <n v="215.3800048828125"/>
    <n v="88"/>
    <x v="16"/>
    <n v="3790.6880859375001"/>
    <x v="16"/>
  </r>
  <r>
    <x v="8"/>
    <d v="2015-10-18T00:00:00"/>
    <x v="3"/>
    <x v="3"/>
    <n v="15.5"/>
    <n v="159"/>
    <x v="17"/>
    <n v="492.90000000000003"/>
    <x v="17"/>
  </r>
  <r>
    <x v="8"/>
    <d v="2015-10-18T00:00:00"/>
    <x v="5"/>
    <x v="5"/>
    <n v="27.409999847412109"/>
    <n v="100"/>
    <x v="18"/>
    <n v="548.19999694824219"/>
    <x v="18"/>
  </r>
  <r>
    <x v="9"/>
    <d v="2015-10-20T00:00:00"/>
    <x v="5"/>
    <x v="5"/>
    <n v="27.409999847412109"/>
    <n v="4"/>
    <x v="19"/>
    <n v="21.92799987792969"/>
    <x v="19"/>
  </r>
  <r>
    <x v="9"/>
    <d v="2015-10-20T00:00:00"/>
    <x v="9"/>
    <x v="9"/>
    <n v="215.3800048828125"/>
    <n v="2"/>
    <x v="20"/>
    <n v="86.152001953125009"/>
    <x v="20"/>
  </r>
  <r>
    <x v="9"/>
    <d v="2015-10-20T00:00:00"/>
    <x v="8"/>
    <x v="8"/>
    <n v="18.239999771118164"/>
    <n v="5"/>
    <x v="21"/>
    <n v="18.239999771118164"/>
    <x v="21"/>
  </r>
  <r>
    <x v="9"/>
    <d v="2015-10-20T00:00:00"/>
    <x v="3"/>
    <x v="3"/>
    <n v="15.5"/>
    <n v="50"/>
    <x v="22"/>
    <n v="155"/>
    <x v="22"/>
  </r>
  <r>
    <x v="10"/>
    <d v="2015-10-25T00:00:00"/>
    <x v="9"/>
    <x v="9"/>
    <n v="215.3800048828125"/>
    <n v="100"/>
    <x v="23"/>
    <n v="4307.60009765625"/>
    <x v="23"/>
  </r>
  <r>
    <x v="11"/>
    <d v="2015-10-28T00:00:00"/>
    <x v="13"/>
    <x v="13"/>
    <n v="29.5"/>
    <n v="1000"/>
    <x v="24"/>
    <n v="5900"/>
    <x v="24"/>
  </r>
  <r>
    <x v="12"/>
    <d v="2015-10-28T00:00:00"/>
    <x v="2"/>
    <x v="2"/>
    <n v="45.650001525878906"/>
    <n v="1159"/>
    <x v="25"/>
    <n v="10581.670353698732"/>
    <x v="25"/>
  </r>
  <r>
    <x v="12"/>
    <d v="2015-10-28T00:00:00"/>
    <x v="14"/>
    <x v="14"/>
    <n v="8.3599996566772461"/>
    <n v="147"/>
    <x v="26"/>
    <n v="245.78398990631104"/>
    <x v="26"/>
  </r>
  <r>
    <x v="13"/>
    <d v="2015-10-28T00:00:00"/>
    <x v="15"/>
    <x v="15"/>
    <n v="147.85000610351562"/>
    <n v="169"/>
    <x v="27"/>
    <n v="4997.3302062988287"/>
    <x v="27"/>
  </r>
  <r>
    <x v="14"/>
    <d v="2015-10-28T00:00:00"/>
    <x v="13"/>
    <x v="13"/>
    <n v="29.5"/>
    <n v="1368"/>
    <x v="28"/>
    <n v="8071.2000000000007"/>
    <x v="28"/>
  </r>
  <r>
    <x v="15"/>
    <d v="2015-10-30T00:00:00"/>
    <x v="11"/>
    <x v="11"/>
    <n v="7.25"/>
    <n v="22"/>
    <x v="29"/>
    <n v="31.900000000000002"/>
    <x v="29"/>
  </r>
  <r>
    <x v="15"/>
    <d v="2015-10-30T00:00:00"/>
    <x v="5"/>
    <x v="5"/>
    <n v="27.409999847412109"/>
    <n v="33"/>
    <x v="30"/>
    <n v="180.90599899291993"/>
    <x v="30"/>
  </r>
  <r>
    <x v="16"/>
    <d v="2015-10-31T00:00:00"/>
    <x v="2"/>
    <x v="2"/>
    <n v="45.650001525878906"/>
    <n v="753"/>
    <x v="31"/>
    <n v="6874.8902297973636"/>
    <x v="31"/>
  </r>
  <r>
    <x v="17"/>
    <d v="2015-10-31T00:00:00"/>
    <x v="15"/>
    <x v="15"/>
    <n v="147.85000610351562"/>
    <n v="151"/>
    <x v="32"/>
    <n v="4465.0701843261722"/>
    <x v="32"/>
  </r>
  <r>
    <x v="17"/>
    <d v="2015-10-31T00:00:00"/>
    <x v="9"/>
    <x v="9"/>
    <n v="215.3800048828125"/>
    <n v="361"/>
    <x v="33"/>
    <n v="15550.436352539064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A3:B20" firstHeaderRow="1" firstDataRow="1" firstDataCol="1"/>
  <pivotFields count="9">
    <pivotField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4" showAll="0"/>
    <pivotField showAll="0">
      <items count="17">
        <item x="4"/>
        <item x="5"/>
        <item x="7"/>
        <item x="10"/>
        <item x="12"/>
        <item x="11"/>
        <item x="9"/>
        <item x="8"/>
        <item x="6"/>
        <item x="2"/>
        <item x="3"/>
        <item x="1"/>
        <item x="15"/>
        <item x="14"/>
        <item x="0"/>
        <item x="13"/>
        <item t="default"/>
      </items>
    </pivotField>
    <pivotField axis="axisRow" multipleItemSelectionAllowed="1" showAll="0">
      <items count="17">
        <item x="4"/>
        <item x="5"/>
        <item x="7"/>
        <item x="10"/>
        <item x="12"/>
        <item x="11"/>
        <item x="9"/>
        <item x="8"/>
        <item x="6"/>
        <item x="2"/>
        <item x="3"/>
        <item x="1"/>
        <item x="15"/>
        <item x="14"/>
        <item x="0"/>
        <item x="13"/>
        <item t="default"/>
      </items>
    </pivotField>
    <pivotField numFmtId="164" showAll="0"/>
    <pivotField showAll="0"/>
    <pivotField dataField="1" numFmtId="44" showAll="0">
      <items count="35">
        <item x="4"/>
        <item x="2"/>
        <item x="21"/>
        <item x="19"/>
        <item x="5"/>
        <item x="29"/>
        <item x="14"/>
        <item x="13"/>
        <item x="3"/>
        <item x="8"/>
        <item x="20"/>
        <item x="0"/>
        <item x="12"/>
        <item x="6"/>
        <item x="22"/>
        <item x="30"/>
        <item x="1"/>
        <item x="26"/>
        <item x="15"/>
        <item x="7"/>
        <item x="17"/>
        <item x="18"/>
        <item x="10"/>
        <item x="9"/>
        <item x="11"/>
        <item x="16"/>
        <item x="23"/>
        <item x="32"/>
        <item x="27"/>
        <item x="24"/>
        <item x="31"/>
        <item x="28"/>
        <item x="25"/>
        <item x="33"/>
        <item t="default"/>
      </items>
    </pivotField>
    <pivotField numFmtId="44" showAll="0"/>
    <pivotField numFmtId="44" showAll="0"/>
  </pivotFields>
  <rowFields count="1"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mme de MONTANT HT" fld="6" baseField="0" baseItem="0"/>
  </dataFields>
  <chartFormats count="12">
    <chartFormat chart="0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CG1 4 SGBDR FACTURE GOT PROF.accdb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#N°Facture" tableColumnId="1"/>
      <queryTableField id="2" name="DateFacture" tableColumnId="2"/>
      <queryTableField id="3" name="#RéférencePdt" tableColumnId="3"/>
      <queryTableField id="4" name="DésignationPdt" tableColumnId="4"/>
      <queryTableField id="5" name="PrixUnitairePdt" tableColumnId="5"/>
      <queryTableField id="6" name="QtéVendue" tableColumnId="6"/>
      <queryTableField id="7" name="MONTANT HT" tableColumnId="7"/>
    </queryTableFields>
  </queryTableRefresh>
</queryTable>
</file>

<file path=xl/queryTables/queryTable2.xml><?xml version="1.0" encoding="utf-8"?>
<queryTable xmlns="http://schemas.openxmlformats.org/spreadsheetml/2006/main" name="DCG1 4 SGBDR FACTURE GOT PROF.accdb" connectionId="1" autoFormatId="16" applyNumberFormats="0" applyBorderFormats="0" applyFontFormats="0" applyPatternFormats="0" applyAlignmentFormats="0" applyWidthHeightFormats="0">
  <queryTableRefresh nextId="10" unboundColumnsRight="2">
    <queryTableFields count="9">
      <queryTableField id="1" name="#N°Facture" tableColumnId="1"/>
      <queryTableField id="2" name="DateFacture" tableColumnId="2"/>
      <queryTableField id="3" name="#RéférencePdt" tableColumnId="3"/>
      <queryTableField id="4" name="DésignationPdt" tableColumnId="4"/>
      <queryTableField id="5" name="PrixUnitairePdt" tableColumnId="5"/>
      <queryTableField id="6" name="QtéVendue" tableColumnId="6"/>
      <queryTableField id="7" name="MONTANT HT" tableColumnId="7"/>
      <queryTableField id="9" dataBound="0" tableColumnId="8"/>
      <queryTableField id="8" dataBound="0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au_DCG1_4_SGBDR_FACTURE_GOT_PROF.accdb2" displayName="Tableau_DCG1_4_SGBDR_FACTURE_GOT_PROF.accdb2" ref="A1:G35" tableType="queryTable" totalsRowShown="0">
  <autoFilter ref="A1:G35"/>
  <tableColumns count="7">
    <tableColumn id="1" uniqueName="1" name="#N°Facture" queryTableFieldId="1"/>
    <tableColumn id="2" uniqueName="2" name="DateFacture" queryTableFieldId="2" dataDxfId="2"/>
    <tableColumn id="3" uniqueName="3" name="#RéférencePdt" queryTableFieldId="3"/>
    <tableColumn id="4" uniqueName="4" name="DésignationPdt" queryTableFieldId="4"/>
    <tableColumn id="5" uniqueName="5" name="PrixUnitairePdt" queryTableFieldId="5"/>
    <tableColumn id="6" uniqueName="6" name="QtéVendue" queryTableFieldId="6"/>
    <tableColumn id="7" uniqueName="7" name="MONTANT HT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_DCG1_4_SGBDR_FACTURE_GOT_PROF.accdb" displayName="Tableau_DCG1_4_SGBDR_FACTURE_GOT_PROF.accdb" ref="A1:I36" tableType="queryTable" totalsRowCount="1">
  <autoFilter ref="A1:I35"/>
  <tableColumns count="9">
    <tableColumn id="1" uniqueName="1" name="N°Facture" totalsRowLabel="Total" queryTableFieldId="1"/>
    <tableColumn id="2" uniqueName="2" name="DateFacture" queryTableFieldId="2" dataDxfId="6"/>
    <tableColumn id="3" uniqueName="3" name="RéférencePdt" queryTableFieldId="3"/>
    <tableColumn id="4" uniqueName="4" name="DésignationPdt" queryTableFieldId="4"/>
    <tableColumn id="5" uniqueName="5" name="PrixUnitairePdt" totalsRowFunction="average" queryTableFieldId="5" dataDxfId="5"/>
    <tableColumn id="6" uniqueName="6" name="QtéVendue" totalsRowFunction="average" queryTableFieldId="6" dataDxfId="1" totalsRowDxfId="0"/>
    <tableColumn id="7" uniqueName="7" name="MONTANT HT" totalsRowFunction="sum" queryTableFieldId="7" totalsRowDxfId="4" dataCellStyle="Monétaire"/>
    <tableColumn id="8" uniqueName="8" name="TVA" totalsRowFunction="sum" queryTableFieldId="9" dataDxfId="3">
      <calculatedColumnFormula>G2*TX_TVA</calculatedColumnFormula>
    </tableColumn>
    <tableColumn id="9" uniqueName="9" name="MONTANT TTC" totalsRowFunction="sum" queryTableFieldId="8" dataCellStyle="Monétaire">
      <calculatedColumnFormula>Tableau_DCG1_4_SGBDR_FACTURE_GOT_PROF.accdb[[#This Row],[MONTANT HT]]+Tableau_DCG1_4_SGBDR_FACTURE_GOT_PROF.accdb[[#This Row],[TVA]]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2" sqref="B2"/>
    </sheetView>
  </sheetViews>
  <sheetFormatPr baseColWidth="10" defaultRowHeight="14.4" x14ac:dyDescent="0.3"/>
  <cols>
    <col min="1" max="1" width="12.44140625" bestFit="1" customWidth="1"/>
    <col min="2" max="2" width="13.33203125" bestFit="1" customWidth="1"/>
    <col min="3" max="3" width="15.5546875" bestFit="1" customWidth="1"/>
    <col min="4" max="4" width="17.21875" bestFit="1" customWidth="1"/>
    <col min="5" max="5" width="15.88671875" bestFit="1" customWidth="1"/>
    <col min="6" max="6" width="12.77734375" bestFit="1" customWidth="1"/>
    <col min="7" max="7" width="14.88671875" bestFit="1" customWidth="1"/>
  </cols>
  <sheetData>
    <row r="1" spans="1:7" x14ac:dyDescent="0.3">
      <c r="A1" t="s">
        <v>52</v>
      </c>
      <c r="B1" t="s">
        <v>36</v>
      </c>
      <c r="C1" t="s">
        <v>53</v>
      </c>
      <c r="D1" t="s">
        <v>0</v>
      </c>
      <c r="E1" t="s">
        <v>1</v>
      </c>
      <c r="F1" t="s">
        <v>2</v>
      </c>
      <c r="G1" t="s">
        <v>3</v>
      </c>
    </row>
    <row r="2" spans="1:7" x14ac:dyDescent="0.3">
      <c r="A2">
        <v>1</v>
      </c>
      <c r="B2" s="1">
        <v>42278</v>
      </c>
      <c r="C2" t="s">
        <v>4</v>
      </c>
      <c r="D2" t="s">
        <v>5</v>
      </c>
      <c r="E2">
        <v>120.36000061035156</v>
      </c>
      <c r="F2">
        <v>5</v>
      </c>
      <c r="G2">
        <v>601.80000305175781</v>
      </c>
    </row>
    <row r="3" spans="1:7" x14ac:dyDescent="0.3">
      <c r="A3">
        <v>1</v>
      </c>
      <c r="B3" s="1">
        <v>42278</v>
      </c>
      <c r="C3" t="s">
        <v>6</v>
      </c>
      <c r="D3" t="s">
        <v>7</v>
      </c>
      <c r="E3">
        <v>11.890000343322754</v>
      </c>
      <c r="F3">
        <v>78</v>
      </c>
      <c r="G3">
        <v>927.4200267791748</v>
      </c>
    </row>
    <row r="4" spans="1:7" x14ac:dyDescent="0.3">
      <c r="A4">
        <v>1</v>
      </c>
      <c r="B4" s="1">
        <v>42278</v>
      </c>
      <c r="C4" t="s">
        <v>8</v>
      </c>
      <c r="D4" t="s">
        <v>9</v>
      </c>
      <c r="E4">
        <v>45.650001525878906</v>
      </c>
      <c r="F4">
        <v>1</v>
      </c>
      <c r="G4">
        <v>45.650001525878906</v>
      </c>
    </row>
    <row r="5" spans="1:7" x14ac:dyDescent="0.3">
      <c r="A5">
        <v>2</v>
      </c>
      <c r="B5" s="1">
        <v>42278</v>
      </c>
      <c r="C5" t="s">
        <v>10</v>
      </c>
      <c r="D5" t="s">
        <v>11</v>
      </c>
      <c r="E5">
        <v>15.5</v>
      </c>
      <c r="F5">
        <v>25</v>
      </c>
      <c r="G5">
        <v>387.5</v>
      </c>
    </row>
    <row r="6" spans="1:7" x14ac:dyDescent="0.3">
      <c r="A6">
        <v>2</v>
      </c>
      <c r="B6" s="1">
        <v>42278</v>
      </c>
      <c r="C6" t="s">
        <v>12</v>
      </c>
      <c r="D6" t="s">
        <v>13</v>
      </c>
      <c r="E6">
        <v>7.1999998092651367</v>
      </c>
      <c r="F6">
        <v>1</v>
      </c>
      <c r="G6">
        <v>7.1999998092651367</v>
      </c>
    </row>
    <row r="7" spans="1:7" x14ac:dyDescent="0.3">
      <c r="A7">
        <v>2</v>
      </c>
      <c r="B7" s="1">
        <v>42278</v>
      </c>
      <c r="C7" t="s">
        <v>14</v>
      </c>
      <c r="D7" t="s">
        <v>15</v>
      </c>
      <c r="E7">
        <v>27.409999847412109</v>
      </c>
      <c r="F7">
        <v>5</v>
      </c>
      <c r="G7">
        <v>137.04999923706055</v>
      </c>
    </row>
    <row r="8" spans="1:7" x14ac:dyDescent="0.3">
      <c r="A8">
        <v>2</v>
      </c>
      <c r="B8" s="1">
        <v>42278</v>
      </c>
      <c r="C8" t="s">
        <v>16</v>
      </c>
      <c r="D8" t="s">
        <v>17</v>
      </c>
      <c r="E8">
        <v>74.099998474121094</v>
      </c>
      <c r="F8">
        <v>10</v>
      </c>
      <c r="G8">
        <v>740.99998474121094</v>
      </c>
    </row>
    <row r="9" spans="1:7" x14ac:dyDescent="0.3">
      <c r="A9">
        <v>3</v>
      </c>
      <c r="B9" s="1">
        <v>42279</v>
      </c>
      <c r="C9" t="s">
        <v>18</v>
      </c>
      <c r="D9" t="s">
        <v>19</v>
      </c>
      <c r="E9">
        <v>201.25</v>
      </c>
      <c r="F9">
        <v>11</v>
      </c>
      <c r="G9">
        <v>2213.75</v>
      </c>
    </row>
    <row r="10" spans="1:7" x14ac:dyDescent="0.3">
      <c r="A10">
        <v>3</v>
      </c>
      <c r="B10" s="1">
        <v>42279</v>
      </c>
      <c r="C10" t="s">
        <v>20</v>
      </c>
      <c r="D10" t="s">
        <v>21</v>
      </c>
      <c r="E10">
        <v>18.239999771118164</v>
      </c>
      <c r="F10">
        <v>22</v>
      </c>
      <c r="G10">
        <v>401.27999496459961</v>
      </c>
    </row>
    <row r="11" spans="1:7" x14ac:dyDescent="0.3">
      <c r="A11">
        <v>4</v>
      </c>
      <c r="B11" s="1">
        <v>42279</v>
      </c>
      <c r="C11" t="s">
        <v>22</v>
      </c>
      <c r="D11" t="s">
        <v>23</v>
      </c>
      <c r="E11">
        <v>215.3800048828125</v>
      </c>
      <c r="F11">
        <v>55</v>
      </c>
      <c r="G11">
        <v>11845.900268554688</v>
      </c>
    </row>
    <row r="12" spans="1:7" x14ac:dyDescent="0.3">
      <c r="A12">
        <v>4</v>
      </c>
      <c r="B12" s="1">
        <v>42279</v>
      </c>
      <c r="C12" t="s">
        <v>10</v>
      </c>
      <c r="D12" t="s">
        <v>11</v>
      </c>
      <c r="E12">
        <v>15.5</v>
      </c>
      <c r="F12">
        <v>200</v>
      </c>
      <c r="G12">
        <v>3100</v>
      </c>
    </row>
    <row r="13" spans="1:7" x14ac:dyDescent="0.3">
      <c r="A13">
        <v>5</v>
      </c>
      <c r="B13" s="1">
        <v>42282</v>
      </c>
      <c r="C13" t="s">
        <v>24</v>
      </c>
      <c r="D13" t="s">
        <v>25</v>
      </c>
      <c r="E13">
        <v>85.360000610351563</v>
      </c>
      <c r="F13">
        <v>200</v>
      </c>
      <c r="G13">
        <v>17072.000122070313</v>
      </c>
    </row>
    <row r="14" spans="1:7" x14ac:dyDescent="0.3">
      <c r="A14">
        <v>5</v>
      </c>
      <c r="B14" s="1">
        <v>42282</v>
      </c>
      <c r="C14" t="s">
        <v>26</v>
      </c>
      <c r="D14" t="s">
        <v>27</v>
      </c>
      <c r="E14">
        <v>7.25</v>
      </c>
      <c r="F14">
        <v>100</v>
      </c>
      <c r="G14">
        <v>725</v>
      </c>
    </row>
    <row r="15" spans="1:7" x14ac:dyDescent="0.3">
      <c r="A15">
        <v>6</v>
      </c>
      <c r="B15" s="1">
        <v>42282</v>
      </c>
      <c r="C15" t="s">
        <v>12</v>
      </c>
      <c r="D15" t="s">
        <v>13</v>
      </c>
      <c r="E15">
        <v>7.1999998092651367</v>
      </c>
      <c r="F15">
        <v>44</v>
      </c>
      <c r="G15">
        <v>316.79999160766602</v>
      </c>
    </row>
    <row r="16" spans="1:7" x14ac:dyDescent="0.3">
      <c r="A16">
        <v>6</v>
      </c>
      <c r="B16" s="1">
        <v>42282</v>
      </c>
      <c r="C16" t="s">
        <v>10</v>
      </c>
      <c r="D16" t="s">
        <v>11</v>
      </c>
      <c r="E16">
        <v>15.5</v>
      </c>
      <c r="F16">
        <v>12</v>
      </c>
      <c r="G16">
        <v>186</v>
      </c>
    </row>
    <row r="17" spans="1:7" x14ac:dyDescent="0.3">
      <c r="A17">
        <v>7</v>
      </c>
      <c r="B17" s="1">
        <v>42285</v>
      </c>
      <c r="C17" t="s">
        <v>28</v>
      </c>
      <c r="D17" t="s">
        <v>29</v>
      </c>
      <c r="E17">
        <v>19.25</v>
      </c>
      <c r="F17">
        <v>111</v>
      </c>
      <c r="G17">
        <v>2136.75</v>
      </c>
    </row>
    <row r="18" spans="1:7" x14ac:dyDescent="0.3">
      <c r="A18">
        <v>8</v>
      </c>
      <c r="B18" s="1">
        <v>42292</v>
      </c>
      <c r="C18" t="s">
        <v>22</v>
      </c>
      <c r="D18" t="s">
        <v>23</v>
      </c>
      <c r="E18">
        <v>215.3800048828125</v>
      </c>
      <c r="F18">
        <v>88</v>
      </c>
      <c r="G18">
        <v>18953.4404296875</v>
      </c>
    </row>
    <row r="19" spans="1:7" x14ac:dyDescent="0.3">
      <c r="A19">
        <v>9</v>
      </c>
      <c r="B19" s="1">
        <v>42295</v>
      </c>
      <c r="C19" t="s">
        <v>10</v>
      </c>
      <c r="D19" t="s">
        <v>11</v>
      </c>
      <c r="E19">
        <v>15.5</v>
      </c>
      <c r="F19">
        <v>159</v>
      </c>
      <c r="G19">
        <v>2464.5</v>
      </c>
    </row>
    <row r="20" spans="1:7" x14ac:dyDescent="0.3">
      <c r="A20">
        <v>9</v>
      </c>
      <c r="B20" s="1">
        <v>42295</v>
      </c>
      <c r="C20" t="s">
        <v>14</v>
      </c>
      <c r="D20" t="s">
        <v>15</v>
      </c>
      <c r="E20">
        <v>27.409999847412109</v>
      </c>
      <c r="F20">
        <v>100</v>
      </c>
      <c r="G20">
        <v>2740.9999847412109</v>
      </c>
    </row>
    <row r="21" spans="1:7" x14ac:dyDescent="0.3">
      <c r="A21">
        <v>10</v>
      </c>
      <c r="B21" s="1">
        <v>42297</v>
      </c>
      <c r="C21" t="s">
        <v>14</v>
      </c>
      <c r="D21" t="s">
        <v>15</v>
      </c>
      <c r="E21">
        <v>27.409999847412109</v>
      </c>
      <c r="F21">
        <v>4</v>
      </c>
      <c r="G21">
        <v>109.63999938964844</v>
      </c>
    </row>
    <row r="22" spans="1:7" x14ac:dyDescent="0.3">
      <c r="A22">
        <v>10</v>
      </c>
      <c r="B22" s="1">
        <v>42297</v>
      </c>
      <c r="C22" t="s">
        <v>22</v>
      </c>
      <c r="D22" t="s">
        <v>23</v>
      </c>
      <c r="E22">
        <v>215.3800048828125</v>
      </c>
      <c r="F22">
        <v>2</v>
      </c>
      <c r="G22">
        <v>430.760009765625</v>
      </c>
    </row>
    <row r="23" spans="1:7" x14ac:dyDescent="0.3">
      <c r="A23">
        <v>10</v>
      </c>
      <c r="B23" s="1">
        <v>42297</v>
      </c>
      <c r="C23" t="s">
        <v>20</v>
      </c>
      <c r="D23" t="s">
        <v>21</v>
      </c>
      <c r="E23">
        <v>18.239999771118164</v>
      </c>
      <c r="F23">
        <v>5</v>
      </c>
      <c r="G23">
        <v>91.19999885559082</v>
      </c>
    </row>
    <row r="24" spans="1:7" x14ac:dyDescent="0.3">
      <c r="A24">
        <v>10</v>
      </c>
      <c r="B24" s="1">
        <v>42297</v>
      </c>
      <c r="C24" t="s">
        <v>10</v>
      </c>
      <c r="D24" t="s">
        <v>11</v>
      </c>
      <c r="E24">
        <v>15.5</v>
      </c>
      <c r="F24">
        <v>50</v>
      </c>
      <c r="G24">
        <v>775</v>
      </c>
    </row>
    <row r="25" spans="1:7" x14ac:dyDescent="0.3">
      <c r="A25">
        <v>11</v>
      </c>
      <c r="B25" s="1">
        <v>42302</v>
      </c>
      <c r="C25" t="s">
        <v>22</v>
      </c>
      <c r="D25" t="s">
        <v>23</v>
      </c>
      <c r="E25">
        <v>215.3800048828125</v>
      </c>
      <c r="F25">
        <v>100</v>
      </c>
      <c r="G25">
        <v>21538.00048828125</v>
      </c>
    </row>
    <row r="26" spans="1:7" x14ac:dyDescent="0.3">
      <c r="A26">
        <v>12</v>
      </c>
      <c r="B26" s="1">
        <v>42305</v>
      </c>
      <c r="C26" t="s">
        <v>30</v>
      </c>
      <c r="D26" t="s">
        <v>31</v>
      </c>
      <c r="E26">
        <v>29.5</v>
      </c>
      <c r="F26">
        <v>1000</v>
      </c>
      <c r="G26">
        <v>29500</v>
      </c>
    </row>
    <row r="27" spans="1:7" x14ac:dyDescent="0.3">
      <c r="A27">
        <v>13</v>
      </c>
      <c r="B27" s="1">
        <v>42305</v>
      </c>
      <c r="C27" t="s">
        <v>8</v>
      </c>
      <c r="D27" t="s">
        <v>9</v>
      </c>
      <c r="E27">
        <v>45.650001525878906</v>
      </c>
      <c r="F27">
        <v>1159</v>
      </c>
      <c r="G27">
        <v>52908.351768493652</v>
      </c>
    </row>
    <row r="28" spans="1:7" x14ac:dyDescent="0.3">
      <c r="A28">
        <v>13</v>
      </c>
      <c r="B28" s="1">
        <v>42305</v>
      </c>
      <c r="C28" t="s">
        <v>32</v>
      </c>
      <c r="D28" t="s">
        <v>33</v>
      </c>
      <c r="E28">
        <v>8.3599996566772461</v>
      </c>
      <c r="F28">
        <v>147</v>
      </c>
      <c r="G28">
        <v>1228.9199495315552</v>
      </c>
    </row>
    <row r="29" spans="1:7" x14ac:dyDescent="0.3">
      <c r="A29">
        <v>14</v>
      </c>
      <c r="B29" s="1">
        <v>42305</v>
      </c>
      <c r="C29" t="s">
        <v>34</v>
      </c>
      <c r="D29" t="s">
        <v>35</v>
      </c>
      <c r="E29">
        <v>147.85000610351562</v>
      </c>
      <c r="F29">
        <v>169</v>
      </c>
      <c r="G29">
        <v>24986.651031494141</v>
      </c>
    </row>
    <row r="30" spans="1:7" x14ac:dyDescent="0.3">
      <c r="A30">
        <v>15</v>
      </c>
      <c r="B30" s="1">
        <v>42305</v>
      </c>
      <c r="C30" t="s">
        <v>30</v>
      </c>
      <c r="D30" t="s">
        <v>31</v>
      </c>
      <c r="E30">
        <v>29.5</v>
      </c>
      <c r="F30">
        <v>1368</v>
      </c>
      <c r="G30">
        <v>40356</v>
      </c>
    </row>
    <row r="31" spans="1:7" x14ac:dyDescent="0.3">
      <c r="A31">
        <v>16</v>
      </c>
      <c r="B31" s="1">
        <v>42307</v>
      </c>
      <c r="C31" t="s">
        <v>26</v>
      </c>
      <c r="D31" t="s">
        <v>27</v>
      </c>
      <c r="E31">
        <v>7.25</v>
      </c>
      <c r="F31">
        <v>22</v>
      </c>
      <c r="G31">
        <v>159.5</v>
      </c>
    </row>
    <row r="32" spans="1:7" x14ac:dyDescent="0.3">
      <c r="A32">
        <v>16</v>
      </c>
      <c r="B32" s="1">
        <v>42307</v>
      </c>
      <c r="C32" t="s">
        <v>14</v>
      </c>
      <c r="D32" t="s">
        <v>15</v>
      </c>
      <c r="E32">
        <v>27.409999847412109</v>
      </c>
      <c r="F32">
        <v>33</v>
      </c>
      <c r="G32">
        <v>904.52999496459961</v>
      </c>
    </row>
    <row r="33" spans="1:7" x14ac:dyDescent="0.3">
      <c r="A33">
        <v>17</v>
      </c>
      <c r="B33" s="1">
        <v>42308</v>
      </c>
      <c r="C33" t="s">
        <v>8</v>
      </c>
      <c r="D33" t="s">
        <v>9</v>
      </c>
      <c r="E33">
        <v>45.650001525878906</v>
      </c>
      <c r="F33">
        <v>753</v>
      </c>
      <c r="G33">
        <v>34374.451148986816</v>
      </c>
    </row>
    <row r="34" spans="1:7" x14ac:dyDescent="0.3">
      <c r="A34">
        <v>18</v>
      </c>
      <c r="B34" s="1">
        <v>42308</v>
      </c>
      <c r="C34" t="s">
        <v>34</v>
      </c>
      <c r="D34" t="s">
        <v>35</v>
      </c>
      <c r="E34">
        <v>147.85000610351562</v>
      </c>
      <c r="F34">
        <v>151</v>
      </c>
      <c r="G34">
        <v>22325.350921630859</v>
      </c>
    </row>
    <row r="35" spans="1:7" x14ac:dyDescent="0.3">
      <c r="A35">
        <v>18</v>
      </c>
      <c r="B35" s="1">
        <v>42308</v>
      </c>
      <c r="C35" t="s">
        <v>22</v>
      </c>
      <c r="D35" t="s">
        <v>23</v>
      </c>
      <c r="E35">
        <v>215.3800048828125</v>
      </c>
      <c r="F35">
        <v>361</v>
      </c>
      <c r="G35">
        <v>77752.181762695313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pane ySplit="1" topLeftCell="A19" activePane="bottomLeft" state="frozen"/>
      <selection pane="bottomLeft" activeCell="H21" sqref="H21"/>
    </sheetView>
  </sheetViews>
  <sheetFormatPr baseColWidth="10" defaultRowHeight="14.4" x14ac:dyDescent="0.3"/>
  <cols>
    <col min="1" max="1" width="12.44140625" bestFit="1" customWidth="1"/>
    <col min="2" max="2" width="13.33203125" bestFit="1" customWidth="1"/>
    <col min="3" max="3" width="15.5546875" bestFit="1" customWidth="1"/>
    <col min="4" max="4" width="17.21875" bestFit="1" customWidth="1"/>
    <col min="5" max="5" width="15.88671875" style="2" bestFit="1" customWidth="1"/>
    <col min="6" max="6" width="12.77734375" style="12" bestFit="1" customWidth="1"/>
    <col min="7" max="7" width="14.88671875" style="3" bestFit="1" customWidth="1"/>
    <col min="8" max="8" width="11.77734375" bestFit="1" customWidth="1"/>
    <col min="9" max="9" width="14.44140625" style="3" customWidth="1"/>
  </cols>
  <sheetData>
    <row r="1" spans="1:9" x14ac:dyDescent="0.3">
      <c r="A1" t="s">
        <v>38</v>
      </c>
      <c r="B1" t="s">
        <v>36</v>
      </c>
      <c r="C1" t="s">
        <v>37</v>
      </c>
      <c r="D1" t="s">
        <v>0</v>
      </c>
      <c r="E1" s="2" t="s">
        <v>1</v>
      </c>
      <c r="F1" s="12" t="s">
        <v>2</v>
      </c>
      <c r="G1" s="3" t="s">
        <v>3</v>
      </c>
      <c r="H1" t="s">
        <v>39</v>
      </c>
      <c r="I1" s="3" t="s">
        <v>40</v>
      </c>
    </row>
    <row r="2" spans="1:9" x14ac:dyDescent="0.3">
      <c r="A2">
        <v>1</v>
      </c>
      <c r="B2" s="1" t="s">
        <v>54</v>
      </c>
      <c r="C2" t="s">
        <v>4</v>
      </c>
      <c r="D2" t="s">
        <v>5</v>
      </c>
      <c r="E2" s="2">
        <v>120.36000061035156</v>
      </c>
      <c r="F2" s="12">
        <v>5</v>
      </c>
      <c r="G2" s="3">
        <v>601.80000305175781</v>
      </c>
      <c r="H2" s="4">
        <f t="shared" ref="H2:H35" si="0">G2*TX_TVA</f>
        <v>120.36000061035156</v>
      </c>
      <c r="I2" s="3">
        <f>Tableau_DCG1_4_SGBDR_FACTURE_GOT_PROF.accdb[[#This Row],[MONTANT HT]]+Tableau_DCG1_4_SGBDR_FACTURE_GOT_PROF.accdb[[#This Row],[TVA]]</f>
        <v>722.16000366210937</v>
      </c>
    </row>
    <row r="3" spans="1:9" x14ac:dyDescent="0.3">
      <c r="A3">
        <v>1</v>
      </c>
      <c r="B3" s="1" t="s">
        <v>54</v>
      </c>
      <c r="C3" t="s">
        <v>6</v>
      </c>
      <c r="D3" t="s">
        <v>7</v>
      </c>
      <c r="E3" s="2">
        <v>11.890000343322754</v>
      </c>
      <c r="F3" s="12">
        <v>78</v>
      </c>
      <c r="G3" s="3">
        <v>927.4200267791748</v>
      </c>
      <c r="H3" s="4">
        <f t="shared" si="0"/>
        <v>185.48400535583497</v>
      </c>
      <c r="I3" s="3">
        <f>Tableau_DCG1_4_SGBDR_FACTURE_GOT_PROF.accdb[[#This Row],[MONTANT HT]]+Tableau_DCG1_4_SGBDR_FACTURE_GOT_PROF.accdb[[#This Row],[TVA]]</f>
        <v>1112.9040321350099</v>
      </c>
    </row>
    <row r="4" spans="1:9" x14ac:dyDescent="0.3">
      <c r="A4">
        <v>1</v>
      </c>
      <c r="B4" s="1" t="s">
        <v>54</v>
      </c>
      <c r="C4" t="s">
        <v>8</v>
      </c>
      <c r="D4" t="s">
        <v>9</v>
      </c>
      <c r="E4" s="2">
        <v>45.650001525878906</v>
      </c>
      <c r="F4" s="12">
        <v>1</v>
      </c>
      <c r="G4" s="3">
        <v>45.650001525878906</v>
      </c>
      <c r="H4" s="4">
        <f t="shared" si="0"/>
        <v>9.1300003051757823</v>
      </c>
      <c r="I4" s="3">
        <f>Tableau_DCG1_4_SGBDR_FACTURE_GOT_PROF.accdb[[#This Row],[MONTANT HT]]+Tableau_DCG1_4_SGBDR_FACTURE_GOT_PROF.accdb[[#This Row],[TVA]]</f>
        <v>54.78000183105469</v>
      </c>
    </row>
    <row r="5" spans="1:9" x14ac:dyDescent="0.3">
      <c r="A5">
        <v>2</v>
      </c>
      <c r="B5" s="1" t="s">
        <v>54</v>
      </c>
      <c r="C5" t="s">
        <v>10</v>
      </c>
      <c r="D5" t="s">
        <v>11</v>
      </c>
      <c r="E5" s="2">
        <v>15.5</v>
      </c>
      <c r="F5" s="12">
        <v>25</v>
      </c>
      <c r="G5" s="3">
        <v>387.5</v>
      </c>
      <c r="H5" s="4">
        <f t="shared" si="0"/>
        <v>77.5</v>
      </c>
      <c r="I5" s="3">
        <f>Tableau_DCG1_4_SGBDR_FACTURE_GOT_PROF.accdb[[#This Row],[MONTANT HT]]+Tableau_DCG1_4_SGBDR_FACTURE_GOT_PROF.accdb[[#This Row],[TVA]]</f>
        <v>465</v>
      </c>
    </row>
    <row r="6" spans="1:9" x14ac:dyDescent="0.3">
      <c r="A6">
        <v>2</v>
      </c>
      <c r="B6" s="1" t="s">
        <v>54</v>
      </c>
      <c r="C6" t="s">
        <v>12</v>
      </c>
      <c r="D6" t="s">
        <v>13</v>
      </c>
      <c r="E6" s="2">
        <v>7.1999998092651367</v>
      </c>
      <c r="F6" s="12">
        <v>1</v>
      </c>
      <c r="G6" s="3">
        <v>7.1999998092651367</v>
      </c>
      <c r="H6" s="4">
        <f t="shared" si="0"/>
        <v>1.4399999618530275</v>
      </c>
      <c r="I6" s="3">
        <f>Tableau_DCG1_4_SGBDR_FACTURE_GOT_PROF.accdb[[#This Row],[MONTANT HT]]+Tableau_DCG1_4_SGBDR_FACTURE_GOT_PROF.accdb[[#This Row],[TVA]]</f>
        <v>8.6399997711181644</v>
      </c>
    </row>
    <row r="7" spans="1:9" x14ac:dyDescent="0.3">
      <c r="A7">
        <v>2</v>
      </c>
      <c r="B7" s="1" t="s">
        <v>54</v>
      </c>
      <c r="C7" t="s">
        <v>14</v>
      </c>
      <c r="D7" t="s">
        <v>15</v>
      </c>
      <c r="E7" s="2">
        <v>27.409999847412109</v>
      </c>
      <c r="F7" s="12">
        <v>5</v>
      </c>
      <c r="G7" s="3">
        <v>137.04999923706055</v>
      </c>
      <c r="H7" s="4">
        <f t="shared" si="0"/>
        <v>27.409999847412109</v>
      </c>
      <c r="I7" s="3">
        <f>Tableau_DCG1_4_SGBDR_FACTURE_GOT_PROF.accdb[[#This Row],[MONTANT HT]]+Tableau_DCG1_4_SGBDR_FACTURE_GOT_PROF.accdb[[#This Row],[TVA]]</f>
        <v>164.45999908447266</v>
      </c>
    </row>
    <row r="8" spans="1:9" x14ac:dyDescent="0.3">
      <c r="A8">
        <v>2</v>
      </c>
      <c r="B8" s="1" t="s">
        <v>54</v>
      </c>
      <c r="C8" t="s">
        <v>16</v>
      </c>
      <c r="D8" t="s">
        <v>17</v>
      </c>
      <c r="E8" s="2">
        <v>74.099998474121094</v>
      </c>
      <c r="F8" s="12">
        <v>10</v>
      </c>
      <c r="G8" s="3">
        <v>740.99998474121094</v>
      </c>
      <c r="H8" s="4">
        <f t="shared" si="0"/>
        <v>148.19999694824219</v>
      </c>
      <c r="I8" s="3">
        <f>Tableau_DCG1_4_SGBDR_FACTURE_GOT_PROF.accdb[[#This Row],[MONTANT HT]]+Tableau_DCG1_4_SGBDR_FACTURE_GOT_PROF.accdb[[#This Row],[TVA]]</f>
        <v>889.19998168945312</v>
      </c>
    </row>
    <row r="9" spans="1:9" x14ac:dyDescent="0.3">
      <c r="A9">
        <v>3</v>
      </c>
      <c r="B9" s="1" t="s">
        <v>55</v>
      </c>
      <c r="C9" t="s">
        <v>18</v>
      </c>
      <c r="D9" t="s">
        <v>19</v>
      </c>
      <c r="E9" s="2">
        <v>201.25</v>
      </c>
      <c r="F9" s="12">
        <v>11</v>
      </c>
      <c r="G9" s="3">
        <v>2213.75</v>
      </c>
      <c r="H9" s="4">
        <f t="shared" si="0"/>
        <v>442.75</v>
      </c>
      <c r="I9" s="3">
        <f>Tableau_DCG1_4_SGBDR_FACTURE_GOT_PROF.accdb[[#This Row],[MONTANT HT]]+Tableau_DCG1_4_SGBDR_FACTURE_GOT_PROF.accdb[[#This Row],[TVA]]</f>
        <v>2656.5</v>
      </c>
    </row>
    <row r="10" spans="1:9" x14ac:dyDescent="0.3">
      <c r="A10">
        <v>3</v>
      </c>
      <c r="B10" s="1" t="s">
        <v>55</v>
      </c>
      <c r="C10" t="s">
        <v>20</v>
      </c>
      <c r="D10" t="s">
        <v>21</v>
      </c>
      <c r="E10" s="2">
        <v>18.239999771118164</v>
      </c>
      <c r="F10" s="12">
        <v>22</v>
      </c>
      <c r="G10" s="3">
        <v>401.27999496459961</v>
      </c>
      <c r="H10" s="4">
        <f t="shared" si="0"/>
        <v>80.255998992919928</v>
      </c>
      <c r="I10" s="3">
        <f>Tableau_DCG1_4_SGBDR_FACTURE_GOT_PROF.accdb[[#This Row],[MONTANT HT]]+Tableau_DCG1_4_SGBDR_FACTURE_GOT_PROF.accdb[[#This Row],[TVA]]</f>
        <v>481.53599395751951</v>
      </c>
    </row>
    <row r="11" spans="1:9" x14ac:dyDescent="0.3">
      <c r="A11">
        <v>4</v>
      </c>
      <c r="B11" s="1" t="s">
        <v>55</v>
      </c>
      <c r="C11" t="s">
        <v>22</v>
      </c>
      <c r="D11" t="s">
        <v>23</v>
      </c>
      <c r="E11" s="2">
        <v>215.3800048828125</v>
      </c>
      <c r="F11" s="12">
        <v>55</v>
      </c>
      <c r="G11" s="3">
        <v>11845.900268554688</v>
      </c>
      <c r="H11" s="4">
        <f t="shared" si="0"/>
        <v>2369.1800537109375</v>
      </c>
      <c r="I11" s="3">
        <f>Tableau_DCG1_4_SGBDR_FACTURE_GOT_PROF.accdb[[#This Row],[MONTANT HT]]+Tableau_DCG1_4_SGBDR_FACTURE_GOT_PROF.accdb[[#This Row],[TVA]]</f>
        <v>14215.080322265625</v>
      </c>
    </row>
    <row r="12" spans="1:9" x14ac:dyDescent="0.3">
      <c r="A12">
        <v>4</v>
      </c>
      <c r="B12" s="1" t="s">
        <v>55</v>
      </c>
      <c r="C12" t="s">
        <v>10</v>
      </c>
      <c r="D12" t="s">
        <v>11</v>
      </c>
      <c r="E12" s="2">
        <v>15.5</v>
      </c>
      <c r="F12" s="12">
        <v>200</v>
      </c>
      <c r="G12" s="3">
        <v>3100</v>
      </c>
      <c r="H12" s="4">
        <f t="shared" si="0"/>
        <v>620</v>
      </c>
      <c r="I12" s="3">
        <f>Tableau_DCG1_4_SGBDR_FACTURE_GOT_PROF.accdb[[#This Row],[MONTANT HT]]+Tableau_DCG1_4_SGBDR_FACTURE_GOT_PROF.accdb[[#This Row],[TVA]]</f>
        <v>3720</v>
      </c>
    </row>
    <row r="13" spans="1:9" x14ac:dyDescent="0.3">
      <c r="A13">
        <v>5</v>
      </c>
      <c r="B13" s="1" t="s">
        <v>56</v>
      </c>
      <c r="C13" t="s">
        <v>24</v>
      </c>
      <c r="D13" t="s">
        <v>25</v>
      </c>
      <c r="E13" s="2">
        <v>85.360000610351563</v>
      </c>
      <c r="F13" s="12">
        <v>200</v>
      </c>
      <c r="G13" s="3">
        <v>17072.000122070313</v>
      </c>
      <c r="H13" s="4">
        <f t="shared" si="0"/>
        <v>3414.4000244140625</v>
      </c>
      <c r="I13" s="3">
        <f>Tableau_DCG1_4_SGBDR_FACTURE_GOT_PROF.accdb[[#This Row],[MONTANT HT]]+Tableau_DCG1_4_SGBDR_FACTURE_GOT_PROF.accdb[[#This Row],[TVA]]</f>
        <v>20486.400146484375</v>
      </c>
    </row>
    <row r="14" spans="1:9" x14ac:dyDescent="0.3">
      <c r="A14">
        <v>5</v>
      </c>
      <c r="B14" s="1" t="s">
        <v>56</v>
      </c>
      <c r="C14" t="s">
        <v>26</v>
      </c>
      <c r="D14" t="s">
        <v>27</v>
      </c>
      <c r="E14" s="2">
        <v>7.25</v>
      </c>
      <c r="F14" s="12">
        <v>100</v>
      </c>
      <c r="G14" s="3">
        <v>725</v>
      </c>
      <c r="H14" s="4">
        <f t="shared" si="0"/>
        <v>145</v>
      </c>
      <c r="I14" s="3">
        <f>Tableau_DCG1_4_SGBDR_FACTURE_GOT_PROF.accdb[[#This Row],[MONTANT HT]]+Tableau_DCG1_4_SGBDR_FACTURE_GOT_PROF.accdb[[#This Row],[TVA]]</f>
        <v>870</v>
      </c>
    </row>
    <row r="15" spans="1:9" x14ac:dyDescent="0.3">
      <c r="A15">
        <v>6</v>
      </c>
      <c r="B15" s="1" t="s">
        <v>56</v>
      </c>
      <c r="C15" t="s">
        <v>12</v>
      </c>
      <c r="D15" t="s">
        <v>13</v>
      </c>
      <c r="E15" s="2">
        <v>7.1999998092651367</v>
      </c>
      <c r="F15" s="12">
        <v>44</v>
      </c>
      <c r="G15" s="3">
        <v>316.79999160766602</v>
      </c>
      <c r="H15" s="4">
        <f t="shared" si="0"/>
        <v>63.359998321533205</v>
      </c>
      <c r="I15" s="3">
        <f>Tableau_DCG1_4_SGBDR_FACTURE_GOT_PROF.accdb[[#This Row],[MONTANT HT]]+Tableau_DCG1_4_SGBDR_FACTURE_GOT_PROF.accdb[[#This Row],[TVA]]</f>
        <v>380.15998992919924</v>
      </c>
    </row>
    <row r="16" spans="1:9" x14ac:dyDescent="0.3">
      <c r="A16">
        <v>6</v>
      </c>
      <c r="B16" s="1" t="s">
        <v>56</v>
      </c>
      <c r="C16" t="s">
        <v>10</v>
      </c>
      <c r="D16" t="s">
        <v>11</v>
      </c>
      <c r="E16" s="2">
        <v>15.5</v>
      </c>
      <c r="F16" s="12">
        <v>12</v>
      </c>
      <c r="G16" s="3">
        <v>186</v>
      </c>
      <c r="H16" s="4">
        <f t="shared" si="0"/>
        <v>37.200000000000003</v>
      </c>
      <c r="I16" s="3">
        <f>Tableau_DCG1_4_SGBDR_FACTURE_GOT_PROF.accdb[[#This Row],[MONTANT HT]]+Tableau_DCG1_4_SGBDR_FACTURE_GOT_PROF.accdb[[#This Row],[TVA]]</f>
        <v>223.2</v>
      </c>
    </row>
    <row r="17" spans="1:9" x14ac:dyDescent="0.3">
      <c r="A17">
        <v>7</v>
      </c>
      <c r="B17" s="1" t="s">
        <v>57</v>
      </c>
      <c r="C17" t="s">
        <v>28</v>
      </c>
      <c r="D17" t="s">
        <v>29</v>
      </c>
      <c r="E17" s="2">
        <v>19.25</v>
      </c>
      <c r="F17" s="12">
        <v>111</v>
      </c>
      <c r="G17" s="3">
        <v>2136.75</v>
      </c>
      <c r="H17" s="4">
        <f t="shared" si="0"/>
        <v>427.35</v>
      </c>
      <c r="I17" s="3">
        <f>Tableau_DCG1_4_SGBDR_FACTURE_GOT_PROF.accdb[[#This Row],[MONTANT HT]]+Tableau_DCG1_4_SGBDR_FACTURE_GOT_PROF.accdb[[#This Row],[TVA]]</f>
        <v>2564.1</v>
      </c>
    </row>
    <row r="18" spans="1:9" x14ac:dyDescent="0.3">
      <c r="A18">
        <v>8</v>
      </c>
      <c r="B18" s="1" t="s">
        <v>58</v>
      </c>
      <c r="C18" t="s">
        <v>22</v>
      </c>
      <c r="D18" t="s">
        <v>23</v>
      </c>
      <c r="E18" s="2">
        <v>215.3800048828125</v>
      </c>
      <c r="F18" s="12">
        <v>88</v>
      </c>
      <c r="G18" s="3">
        <v>18953.4404296875</v>
      </c>
      <c r="H18" s="4">
        <f t="shared" si="0"/>
        <v>3790.6880859375001</v>
      </c>
      <c r="I18" s="3">
        <f>Tableau_DCG1_4_SGBDR_FACTURE_GOT_PROF.accdb[[#This Row],[MONTANT HT]]+Tableau_DCG1_4_SGBDR_FACTURE_GOT_PROF.accdb[[#This Row],[TVA]]</f>
        <v>22744.128515625001</v>
      </c>
    </row>
    <row r="19" spans="1:9" x14ac:dyDescent="0.3">
      <c r="A19">
        <v>9</v>
      </c>
      <c r="B19" s="1" t="s">
        <v>59</v>
      </c>
      <c r="C19" t="s">
        <v>10</v>
      </c>
      <c r="D19" t="s">
        <v>11</v>
      </c>
      <c r="E19" s="2">
        <v>15.5</v>
      </c>
      <c r="F19" s="12">
        <v>159</v>
      </c>
      <c r="G19" s="3">
        <v>2464.5</v>
      </c>
      <c r="H19" s="4">
        <f t="shared" si="0"/>
        <v>492.90000000000003</v>
      </c>
      <c r="I19" s="3">
        <f>Tableau_DCG1_4_SGBDR_FACTURE_GOT_PROF.accdb[[#This Row],[MONTANT HT]]+Tableau_DCG1_4_SGBDR_FACTURE_GOT_PROF.accdb[[#This Row],[TVA]]</f>
        <v>2957.4</v>
      </c>
    </row>
    <row r="20" spans="1:9" x14ac:dyDescent="0.3">
      <c r="A20">
        <v>9</v>
      </c>
      <c r="B20" s="1" t="s">
        <v>59</v>
      </c>
      <c r="C20" t="s">
        <v>14</v>
      </c>
      <c r="D20" t="s">
        <v>15</v>
      </c>
      <c r="E20" s="2">
        <v>27.409999847412109</v>
      </c>
      <c r="F20" s="12">
        <v>100</v>
      </c>
      <c r="G20" s="3">
        <v>2740.9999847412109</v>
      </c>
      <c r="H20" s="4">
        <f t="shared" si="0"/>
        <v>548.19999694824219</v>
      </c>
      <c r="I20" s="3">
        <f>Tableau_DCG1_4_SGBDR_FACTURE_GOT_PROF.accdb[[#This Row],[MONTANT HT]]+Tableau_DCG1_4_SGBDR_FACTURE_GOT_PROF.accdb[[#This Row],[TVA]]</f>
        <v>3289.1999816894531</v>
      </c>
    </row>
    <row r="21" spans="1:9" x14ac:dyDescent="0.3">
      <c r="A21">
        <v>10</v>
      </c>
      <c r="B21" s="1" t="s">
        <v>60</v>
      </c>
      <c r="C21" t="s">
        <v>14</v>
      </c>
      <c r="D21" t="s">
        <v>15</v>
      </c>
      <c r="E21" s="2">
        <v>27.409999847412109</v>
      </c>
      <c r="F21" s="12">
        <v>4</v>
      </c>
      <c r="G21" s="3">
        <v>109.63999938964844</v>
      </c>
      <c r="H21" s="4">
        <f t="shared" si="0"/>
        <v>21.92799987792969</v>
      </c>
      <c r="I21" s="3">
        <f>Tableau_DCG1_4_SGBDR_FACTURE_GOT_PROF.accdb[[#This Row],[MONTANT HT]]+Tableau_DCG1_4_SGBDR_FACTURE_GOT_PROF.accdb[[#This Row],[TVA]]</f>
        <v>131.56799926757813</v>
      </c>
    </row>
    <row r="22" spans="1:9" hidden="1" x14ac:dyDescent="0.3">
      <c r="A22">
        <v>10</v>
      </c>
      <c r="B22" s="1" t="s">
        <v>60</v>
      </c>
      <c r="C22" t="s">
        <v>22</v>
      </c>
      <c r="D22" t="s">
        <v>23</v>
      </c>
      <c r="E22" s="2">
        <v>215.3800048828125</v>
      </c>
      <c r="F22" s="12">
        <v>2</v>
      </c>
      <c r="G22" s="3">
        <v>430.760009765625</v>
      </c>
      <c r="H22" s="4">
        <f t="shared" si="0"/>
        <v>86.152001953125009</v>
      </c>
      <c r="I22" s="3">
        <f>Tableau_DCG1_4_SGBDR_FACTURE_GOT_PROF.accdb[[#This Row],[MONTANT HT]]+Tableau_DCG1_4_SGBDR_FACTURE_GOT_PROF.accdb[[#This Row],[TVA]]</f>
        <v>516.91201171875002</v>
      </c>
    </row>
    <row r="23" spans="1:9" hidden="1" x14ac:dyDescent="0.3">
      <c r="A23">
        <v>10</v>
      </c>
      <c r="B23" s="1" t="s">
        <v>60</v>
      </c>
      <c r="C23" t="s">
        <v>20</v>
      </c>
      <c r="D23" t="s">
        <v>21</v>
      </c>
      <c r="E23" s="2">
        <v>18.239999771118164</v>
      </c>
      <c r="F23" s="12">
        <v>5</v>
      </c>
      <c r="G23" s="3">
        <v>91.19999885559082</v>
      </c>
      <c r="H23" s="4">
        <f t="shared" si="0"/>
        <v>18.239999771118164</v>
      </c>
      <c r="I23" s="3">
        <f>Tableau_DCG1_4_SGBDR_FACTURE_GOT_PROF.accdb[[#This Row],[MONTANT HT]]+Tableau_DCG1_4_SGBDR_FACTURE_GOT_PROF.accdb[[#This Row],[TVA]]</f>
        <v>109.43999862670898</v>
      </c>
    </row>
    <row r="24" spans="1:9" hidden="1" x14ac:dyDescent="0.3">
      <c r="A24">
        <v>10</v>
      </c>
      <c r="B24" s="1" t="s">
        <v>60</v>
      </c>
      <c r="C24" t="s">
        <v>10</v>
      </c>
      <c r="D24" t="s">
        <v>11</v>
      </c>
      <c r="E24" s="2">
        <v>15.5</v>
      </c>
      <c r="F24" s="12">
        <v>50</v>
      </c>
      <c r="G24" s="3">
        <v>775</v>
      </c>
      <c r="H24" s="4">
        <f t="shared" si="0"/>
        <v>155</v>
      </c>
      <c r="I24" s="3">
        <f>Tableau_DCG1_4_SGBDR_FACTURE_GOT_PROF.accdb[[#This Row],[MONTANT HT]]+Tableau_DCG1_4_SGBDR_FACTURE_GOT_PROF.accdb[[#This Row],[TVA]]</f>
        <v>930</v>
      </c>
    </row>
    <row r="25" spans="1:9" hidden="1" x14ac:dyDescent="0.3">
      <c r="A25">
        <v>11</v>
      </c>
      <c r="B25" s="1" t="s">
        <v>61</v>
      </c>
      <c r="C25" t="s">
        <v>22</v>
      </c>
      <c r="D25" t="s">
        <v>23</v>
      </c>
      <c r="E25" s="2">
        <v>215.3800048828125</v>
      </c>
      <c r="F25" s="12">
        <v>100</v>
      </c>
      <c r="G25" s="3">
        <v>21538.00048828125</v>
      </c>
      <c r="H25" s="4">
        <f t="shared" si="0"/>
        <v>4307.60009765625</v>
      </c>
      <c r="I25" s="3">
        <f>Tableau_DCG1_4_SGBDR_FACTURE_GOT_PROF.accdb[[#This Row],[MONTANT HT]]+Tableau_DCG1_4_SGBDR_FACTURE_GOT_PROF.accdb[[#This Row],[TVA]]</f>
        <v>25845.6005859375</v>
      </c>
    </row>
    <row r="26" spans="1:9" hidden="1" x14ac:dyDescent="0.3">
      <c r="A26">
        <v>12</v>
      </c>
      <c r="B26" s="1" t="s">
        <v>62</v>
      </c>
      <c r="C26" t="s">
        <v>30</v>
      </c>
      <c r="D26" t="s">
        <v>31</v>
      </c>
      <c r="E26" s="2">
        <v>29.5</v>
      </c>
      <c r="F26" s="12">
        <v>1000</v>
      </c>
      <c r="G26" s="3">
        <v>29500</v>
      </c>
      <c r="H26" s="4">
        <f t="shared" si="0"/>
        <v>5900</v>
      </c>
      <c r="I26" s="3">
        <f>Tableau_DCG1_4_SGBDR_FACTURE_GOT_PROF.accdb[[#This Row],[MONTANT HT]]+Tableau_DCG1_4_SGBDR_FACTURE_GOT_PROF.accdb[[#This Row],[TVA]]</f>
        <v>35400</v>
      </c>
    </row>
    <row r="27" spans="1:9" hidden="1" x14ac:dyDescent="0.3">
      <c r="A27">
        <v>13</v>
      </c>
      <c r="B27" s="1" t="s">
        <v>62</v>
      </c>
      <c r="C27" t="s">
        <v>8</v>
      </c>
      <c r="D27" t="s">
        <v>9</v>
      </c>
      <c r="E27" s="2">
        <v>45.650001525878906</v>
      </c>
      <c r="F27" s="12">
        <v>1159</v>
      </c>
      <c r="G27" s="3">
        <v>52908.351768493652</v>
      </c>
      <c r="H27" s="4">
        <f t="shared" si="0"/>
        <v>10581.670353698732</v>
      </c>
      <c r="I27" s="3">
        <f>Tableau_DCG1_4_SGBDR_FACTURE_GOT_PROF.accdb[[#This Row],[MONTANT HT]]+Tableau_DCG1_4_SGBDR_FACTURE_GOT_PROF.accdb[[#This Row],[TVA]]</f>
        <v>63490.022122192386</v>
      </c>
    </row>
    <row r="28" spans="1:9" hidden="1" x14ac:dyDescent="0.3">
      <c r="A28">
        <v>13</v>
      </c>
      <c r="B28" s="1" t="s">
        <v>62</v>
      </c>
      <c r="C28" t="s">
        <v>32</v>
      </c>
      <c r="D28" t="s">
        <v>33</v>
      </c>
      <c r="E28" s="2">
        <v>8.3599996566772461</v>
      </c>
      <c r="F28" s="12">
        <v>147</v>
      </c>
      <c r="G28" s="3">
        <v>1228.9199495315552</v>
      </c>
      <c r="H28" s="4">
        <f t="shared" si="0"/>
        <v>245.78398990631104</v>
      </c>
      <c r="I28" s="3">
        <f>Tableau_DCG1_4_SGBDR_FACTURE_GOT_PROF.accdb[[#This Row],[MONTANT HT]]+Tableau_DCG1_4_SGBDR_FACTURE_GOT_PROF.accdb[[#This Row],[TVA]]</f>
        <v>1474.7039394378662</v>
      </c>
    </row>
    <row r="29" spans="1:9" hidden="1" x14ac:dyDescent="0.3">
      <c r="A29">
        <v>14</v>
      </c>
      <c r="B29" s="1" t="s">
        <v>62</v>
      </c>
      <c r="C29" t="s">
        <v>34</v>
      </c>
      <c r="D29" t="s">
        <v>35</v>
      </c>
      <c r="E29" s="2">
        <v>147.85000610351562</v>
      </c>
      <c r="F29" s="12">
        <v>169</v>
      </c>
      <c r="G29" s="3">
        <v>24986.651031494141</v>
      </c>
      <c r="H29" s="4">
        <f t="shared" si="0"/>
        <v>4997.3302062988287</v>
      </c>
      <c r="I29" s="3">
        <f>Tableau_DCG1_4_SGBDR_FACTURE_GOT_PROF.accdb[[#This Row],[MONTANT HT]]+Tableau_DCG1_4_SGBDR_FACTURE_GOT_PROF.accdb[[#This Row],[TVA]]</f>
        <v>29983.98123779297</v>
      </c>
    </row>
    <row r="30" spans="1:9" hidden="1" x14ac:dyDescent="0.3">
      <c r="A30">
        <v>15</v>
      </c>
      <c r="B30" s="1" t="s">
        <v>62</v>
      </c>
      <c r="C30" t="s">
        <v>30</v>
      </c>
      <c r="D30" t="s">
        <v>31</v>
      </c>
      <c r="E30" s="2">
        <v>29.5</v>
      </c>
      <c r="F30" s="12">
        <v>1368</v>
      </c>
      <c r="G30" s="3">
        <v>40356</v>
      </c>
      <c r="H30" s="4">
        <f t="shared" si="0"/>
        <v>8071.2000000000007</v>
      </c>
      <c r="I30" s="3">
        <f>Tableau_DCG1_4_SGBDR_FACTURE_GOT_PROF.accdb[[#This Row],[MONTANT HT]]+Tableau_DCG1_4_SGBDR_FACTURE_GOT_PROF.accdb[[#This Row],[TVA]]</f>
        <v>48427.199999999997</v>
      </c>
    </row>
    <row r="31" spans="1:9" hidden="1" x14ac:dyDescent="0.3">
      <c r="A31">
        <v>16</v>
      </c>
      <c r="B31" s="1" t="s">
        <v>63</v>
      </c>
      <c r="C31" t="s">
        <v>26</v>
      </c>
      <c r="D31" t="s">
        <v>27</v>
      </c>
      <c r="E31" s="2">
        <v>7.25</v>
      </c>
      <c r="F31" s="12">
        <v>22</v>
      </c>
      <c r="G31" s="3">
        <v>159.5</v>
      </c>
      <c r="H31" s="4">
        <f t="shared" si="0"/>
        <v>31.900000000000002</v>
      </c>
      <c r="I31" s="3">
        <f>Tableau_DCG1_4_SGBDR_FACTURE_GOT_PROF.accdb[[#This Row],[MONTANT HT]]+Tableau_DCG1_4_SGBDR_FACTURE_GOT_PROF.accdb[[#This Row],[TVA]]</f>
        <v>191.4</v>
      </c>
    </row>
    <row r="32" spans="1:9" x14ac:dyDescent="0.3">
      <c r="A32">
        <v>16</v>
      </c>
      <c r="B32" s="1" t="s">
        <v>63</v>
      </c>
      <c r="C32" t="s">
        <v>14</v>
      </c>
      <c r="D32" t="s">
        <v>15</v>
      </c>
      <c r="E32" s="2">
        <v>27.409999847412109</v>
      </c>
      <c r="F32" s="12">
        <v>33</v>
      </c>
      <c r="G32" s="3">
        <v>904.52999496459961</v>
      </c>
      <c r="H32" s="4">
        <f t="shared" si="0"/>
        <v>180.90599899291993</v>
      </c>
      <c r="I32" s="3">
        <f>Tableau_DCG1_4_SGBDR_FACTURE_GOT_PROF.accdb[[#This Row],[MONTANT HT]]+Tableau_DCG1_4_SGBDR_FACTURE_GOT_PROF.accdb[[#This Row],[TVA]]</f>
        <v>1085.4359939575195</v>
      </c>
    </row>
    <row r="33" spans="1:9" x14ac:dyDescent="0.3">
      <c r="A33">
        <v>17</v>
      </c>
      <c r="B33" s="1" t="s">
        <v>64</v>
      </c>
      <c r="C33" t="s">
        <v>8</v>
      </c>
      <c r="D33" t="s">
        <v>9</v>
      </c>
      <c r="E33" s="2">
        <v>45.650001525878906</v>
      </c>
      <c r="F33" s="12">
        <v>753</v>
      </c>
      <c r="G33" s="3">
        <v>34374.451148986816</v>
      </c>
      <c r="H33" s="4">
        <f t="shared" si="0"/>
        <v>6874.8902297973636</v>
      </c>
      <c r="I33" s="3">
        <f>Tableau_DCG1_4_SGBDR_FACTURE_GOT_PROF.accdb[[#This Row],[MONTANT HT]]+Tableau_DCG1_4_SGBDR_FACTURE_GOT_PROF.accdb[[#This Row],[TVA]]</f>
        <v>41249.341378784178</v>
      </c>
    </row>
    <row r="34" spans="1:9" x14ac:dyDescent="0.3">
      <c r="A34">
        <v>18</v>
      </c>
      <c r="B34" s="1" t="s">
        <v>64</v>
      </c>
      <c r="C34" t="s">
        <v>34</v>
      </c>
      <c r="D34" t="s">
        <v>35</v>
      </c>
      <c r="E34" s="2">
        <v>147.85000610351562</v>
      </c>
      <c r="F34" s="12">
        <v>151</v>
      </c>
      <c r="G34" s="3">
        <v>22325.350921630859</v>
      </c>
      <c r="H34" s="4">
        <f t="shared" si="0"/>
        <v>4465.0701843261722</v>
      </c>
      <c r="I34" s="3">
        <f>Tableau_DCG1_4_SGBDR_FACTURE_GOT_PROF.accdb[[#This Row],[MONTANT HT]]+Tableau_DCG1_4_SGBDR_FACTURE_GOT_PROF.accdb[[#This Row],[TVA]]</f>
        <v>26790.42110595703</v>
      </c>
    </row>
    <row r="35" spans="1:9" x14ac:dyDescent="0.3">
      <c r="A35">
        <v>18</v>
      </c>
      <c r="B35" s="1" t="s">
        <v>64</v>
      </c>
      <c r="C35" t="s">
        <v>22</v>
      </c>
      <c r="D35" t="s">
        <v>23</v>
      </c>
      <c r="E35" s="2">
        <v>215.3800048828125</v>
      </c>
      <c r="F35" s="12">
        <v>361</v>
      </c>
      <c r="G35" s="3">
        <v>77752.181762695313</v>
      </c>
      <c r="H35" s="4">
        <f t="shared" si="0"/>
        <v>15550.436352539064</v>
      </c>
      <c r="I35" s="3">
        <f>Tableau_DCG1_4_SGBDR_FACTURE_GOT_PROF.accdb[[#This Row],[MONTANT HT]]+Tableau_DCG1_4_SGBDR_FACTURE_GOT_PROF.accdb[[#This Row],[TVA]]</f>
        <v>93302.618115234378</v>
      </c>
    </row>
    <row r="36" spans="1:9" x14ac:dyDescent="0.3">
      <c r="A36" t="s">
        <v>41</v>
      </c>
      <c r="E36" s="2">
        <f>SUBTOTAL(101,Tableau_DCG1_4_SGBDR_FACTURE_GOT_PROF.accdb[PrixUnitairePdt])</f>
        <v>67.042917609214783</v>
      </c>
      <c r="F36" s="12">
        <f>SUBTOTAL(101,Tableau_DCG1_4_SGBDR_FACTURE_GOT_PROF.accdb[QtéVendue])</f>
        <v>105.375</v>
      </c>
      <c r="G36" s="4">
        <f>SUBTOTAL(109,Tableau_DCG1_4_SGBDR_FACTURE_GOT_PROF.accdb[MONTANT HT])</f>
        <v>200470.19463443756</v>
      </c>
      <c r="H36" s="4">
        <f>SUBTOTAL(109,Tableau_DCG1_4_SGBDR_FACTURE_GOT_PROF.accdb[TVA])</f>
        <v>40094.038926887515</v>
      </c>
      <c r="I36" s="4">
        <f>SUBTOTAL(109,Tableau_DCG1_4_SGBDR_FACTURE_GOT_PROF.accdb[MONTANT TTC])</f>
        <v>240564.23356132506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topLeftCell="A4" workbookViewId="0">
      <selection activeCell="F17" sqref="F17"/>
    </sheetView>
  </sheetViews>
  <sheetFormatPr baseColWidth="10" defaultRowHeight="14.4" x14ac:dyDescent="0.3"/>
  <cols>
    <col min="1" max="1" width="19.5546875" customWidth="1"/>
    <col min="2" max="2" width="22.33203125" customWidth="1"/>
    <col min="3" max="3" width="12" customWidth="1"/>
    <col min="4" max="4" width="10.21875" customWidth="1"/>
    <col min="5" max="5" width="12" customWidth="1"/>
    <col min="6" max="6" width="17.77734375" customWidth="1"/>
    <col min="7" max="7" width="6.77734375" customWidth="1"/>
    <col min="8" max="8" width="11" customWidth="1"/>
    <col min="9" max="11" width="12" customWidth="1"/>
    <col min="12" max="12" width="13.77734375" customWidth="1"/>
    <col min="13" max="14" width="12" customWidth="1"/>
    <col min="15" max="15" width="11" customWidth="1"/>
    <col min="16" max="16" width="12" customWidth="1"/>
    <col min="17" max="17" width="9.21875" customWidth="1"/>
    <col min="18" max="18" width="12" customWidth="1"/>
    <col min="19" max="20" width="11.88671875" bestFit="1" customWidth="1"/>
    <col min="21" max="21" width="6.6640625" customWidth="1"/>
    <col min="22" max="22" width="4.44140625" customWidth="1"/>
    <col min="23" max="23" width="6.6640625" customWidth="1"/>
    <col min="24" max="24" width="4.5546875" customWidth="1"/>
    <col min="25" max="25" width="6.6640625" customWidth="1"/>
    <col min="26" max="27" width="4.44140625" customWidth="1"/>
    <col min="28" max="28" width="6.6640625" customWidth="1"/>
    <col min="29" max="32" width="5" customWidth="1"/>
    <col min="33" max="33" width="7.6640625" customWidth="1"/>
    <col min="34" max="34" width="5" customWidth="1"/>
    <col min="35" max="35" width="7.6640625" customWidth="1"/>
    <col min="36" max="36" width="5" customWidth="1"/>
    <col min="37" max="37" width="7.6640625" customWidth="1"/>
    <col min="38" max="39" width="5" customWidth="1"/>
    <col min="40" max="40" width="7.6640625" customWidth="1"/>
    <col min="41" max="41" width="5" customWidth="1"/>
    <col min="42" max="42" width="7.6640625" customWidth="1"/>
    <col min="43" max="43" width="5" customWidth="1"/>
    <col min="44" max="44" width="7.6640625" customWidth="1"/>
    <col min="45" max="46" width="5" customWidth="1"/>
    <col min="47" max="47" width="7.6640625" customWidth="1"/>
    <col min="48" max="48" width="5" customWidth="1"/>
    <col min="49" max="49" width="7.6640625" customWidth="1"/>
    <col min="50" max="51" width="5" customWidth="1"/>
    <col min="52" max="52" width="7.6640625" customWidth="1"/>
    <col min="53" max="53" width="11.88671875" bestFit="1" customWidth="1"/>
  </cols>
  <sheetData>
    <row r="3" spans="1:2" x14ac:dyDescent="0.3">
      <c r="A3" s="6" t="s">
        <v>43</v>
      </c>
      <c r="B3" t="s">
        <v>44</v>
      </c>
    </row>
    <row r="4" spans="1:2" x14ac:dyDescent="0.3">
      <c r="A4" s="7" t="s">
        <v>13</v>
      </c>
      <c r="B4" s="5">
        <v>323.99999141693115</v>
      </c>
    </row>
    <row r="5" spans="1:2" x14ac:dyDescent="0.3">
      <c r="A5" s="7" t="s">
        <v>15</v>
      </c>
      <c r="B5" s="5">
        <v>3892.2199783325195</v>
      </c>
    </row>
    <row r="6" spans="1:2" x14ac:dyDescent="0.3">
      <c r="A6" s="7" t="s">
        <v>19</v>
      </c>
      <c r="B6" s="5">
        <v>2213.75</v>
      </c>
    </row>
    <row r="7" spans="1:2" x14ac:dyDescent="0.3">
      <c r="A7" s="7" t="s">
        <v>25</v>
      </c>
      <c r="B7" s="5">
        <v>17072.000122070313</v>
      </c>
    </row>
    <row r="8" spans="1:2" x14ac:dyDescent="0.3">
      <c r="A8" s="7" t="s">
        <v>29</v>
      </c>
      <c r="B8" s="5">
        <v>2136.75</v>
      </c>
    </row>
    <row r="9" spans="1:2" x14ac:dyDescent="0.3">
      <c r="A9" s="7" t="s">
        <v>27</v>
      </c>
      <c r="B9" s="5">
        <v>884.5</v>
      </c>
    </row>
    <row r="10" spans="1:2" x14ac:dyDescent="0.3">
      <c r="A10" s="7" t="s">
        <v>23</v>
      </c>
      <c r="B10" s="5">
        <v>130520.28295898437</v>
      </c>
    </row>
    <row r="11" spans="1:2" x14ac:dyDescent="0.3">
      <c r="A11" s="7" t="s">
        <v>21</v>
      </c>
      <c r="B11" s="5">
        <v>492.47999382019043</v>
      </c>
    </row>
    <row r="12" spans="1:2" x14ac:dyDescent="0.3">
      <c r="A12" s="7" t="s">
        <v>17</v>
      </c>
      <c r="B12" s="5">
        <v>740.99998474121094</v>
      </c>
    </row>
    <row r="13" spans="1:2" x14ac:dyDescent="0.3">
      <c r="A13" s="7" t="s">
        <v>9</v>
      </c>
      <c r="B13" s="5">
        <v>87328.452919006348</v>
      </c>
    </row>
    <row r="14" spans="1:2" x14ac:dyDescent="0.3">
      <c r="A14" s="7" t="s">
        <v>11</v>
      </c>
      <c r="B14" s="5">
        <v>6913</v>
      </c>
    </row>
    <row r="15" spans="1:2" x14ac:dyDescent="0.3">
      <c r="A15" s="7" t="s">
        <v>7</v>
      </c>
      <c r="B15" s="5">
        <v>927.4200267791748</v>
      </c>
    </row>
    <row r="16" spans="1:2" x14ac:dyDescent="0.3">
      <c r="A16" s="7" t="s">
        <v>35</v>
      </c>
      <c r="B16" s="5">
        <v>47312.001953125</v>
      </c>
    </row>
    <row r="17" spans="1:2" x14ac:dyDescent="0.3">
      <c r="A17" s="7" t="s">
        <v>33</v>
      </c>
      <c r="B17" s="5">
        <v>1228.9199495315552</v>
      </c>
    </row>
    <row r="18" spans="1:2" x14ac:dyDescent="0.3">
      <c r="A18" s="7" t="s">
        <v>5</v>
      </c>
      <c r="B18" s="5">
        <v>601.80000305175781</v>
      </c>
    </row>
    <row r="19" spans="1:2" x14ac:dyDescent="0.3">
      <c r="A19" s="7" t="s">
        <v>31</v>
      </c>
      <c r="B19" s="5">
        <v>69856</v>
      </c>
    </row>
    <row r="20" spans="1:2" x14ac:dyDescent="0.3">
      <c r="A20" s="7" t="s">
        <v>42</v>
      </c>
      <c r="B20" s="5">
        <v>372444.57788085937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E3"/>
    </sheetView>
  </sheetViews>
  <sheetFormatPr baseColWidth="10" defaultRowHeight="14.4" x14ac:dyDescent="0.3"/>
  <cols>
    <col min="2" max="5" width="12" bestFit="1" customWidth="1"/>
  </cols>
  <sheetData>
    <row r="1" spans="1:9" ht="30.6" x14ac:dyDescent="0.3">
      <c r="A1" s="8"/>
      <c r="B1" s="8" t="s">
        <v>45</v>
      </c>
      <c r="C1" s="8" t="s">
        <v>46</v>
      </c>
      <c r="D1" s="8" t="s">
        <v>47</v>
      </c>
      <c r="E1" s="8" t="s">
        <v>48</v>
      </c>
    </row>
    <row r="2" spans="1:9" x14ac:dyDescent="0.3">
      <c r="A2" s="8" t="s">
        <v>50</v>
      </c>
      <c r="B2" s="9">
        <v>1005000</v>
      </c>
      <c r="C2" s="9">
        <v>950000</v>
      </c>
      <c r="D2" s="9">
        <v>840000</v>
      </c>
      <c r="E2" s="9">
        <v>1150000</v>
      </c>
    </row>
    <row r="3" spans="1:9" x14ac:dyDescent="0.3">
      <c r="A3" s="8" t="s">
        <v>51</v>
      </c>
      <c r="B3" s="9">
        <f t="shared" ref="B3:D3" si="0">B2*1.1</f>
        <v>1105500</v>
      </c>
      <c r="C3" s="9">
        <f t="shared" si="0"/>
        <v>1045000.0000000001</v>
      </c>
      <c r="D3" s="9">
        <f t="shared" si="0"/>
        <v>924000.00000000012</v>
      </c>
      <c r="E3" s="9">
        <f>E2*1.1</f>
        <v>1265000</v>
      </c>
    </row>
    <row r="5" spans="1:9" x14ac:dyDescent="0.3">
      <c r="A5" s="10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</row>
    <row r="6" spans="1:9" x14ac:dyDescent="0.3">
      <c r="A6" s="10" t="s">
        <v>49</v>
      </c>
      <c r="B6" s="11">
        <f>B2</f>
        <v>1005000</v>
      </c>
      <c r="C6" s="11">
        <f>C2</f>
        <v>950000</v>
      </c>
      <c r="D6" s="11">
        <f>D2</f>
        <v>840000</v>
      </c>
      <c r="E6" s="11">
        <f>E2</f>
        <v>1150000</v>
      </c>
      <c r="F6" s="11">
        <f>B3</f>
        <v>1105500</v>
      </c>
      <c r="G6" s="11">
        <f>C3</f>
        <v>1045000.0000000001</v>
      </c>
      <c r="H6" s="11">
        <f>D3</f>
        <v>924000.00000000012</v>
      </c>
      <c r="I6" s="11">
        <f>E3</f>
        <v>1265000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FACTURATION</vt:lpstr>
      <vt:lpstr>FACTURES TTC</vt:lpstr>
      <vt:lpstr>GCD</vt:lpstr>
      <vt:lpstr>VENTES ANNUELLES </vt:lpstr>
    </vt:vector>
  </TitlesOfParts>
  <Company>tertiaire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 dupuy de lome</dc:creator>
  <cp:lastModifiedBy>lycee dupuy de lome</cp:lastModifiedBy>
  <dcterms:created xsi:type="dcterms:W3CDTF">2018-12-13T14:27:37Z</dcterms:created>
  <dcterms:modified xsi:type="dcterms:W3CDTF">2018-12-13T18:21:46Z</dcterms:modified>
</cp:coreProperties>
</file>